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555" windowWidth="12120" windowHeight="5460" firstSheet="1" activeTab="1"/>
  </bookViews>
  <sheets>
    <sheet name="Ref" sheetId="1" state="hidden" r:id="rId1"/>
    <sheet name="Balance" sheetId="2" r:id="rId2"/>
    <sheet name="PL" sheetId="3" r:id="rId3"/>
  </sheets>
  <externalReferences>
    <externalReference r:id="rId6"/>
    <externalReference r:id="rId7"/>
  </externalReferences>
  <definedNames>
    <definedName name="F01_2">[1]!F01_2</definedName>
    <definedName name="_xlnm.Print_Area" localSheetId="1">'Balance'!$B$1:$G$116</definedName>
    <definedName name="_xlnm.Print_Titles" localSheetId="2">'PL'!$12:$13</definedName>
  </definedNames>
  <calcPr fullCalcOnLoad="1" fullPrecision="0"/>
</workbook>
</file>

<file path=xl/sharedStrings.xml><?xml version="1.0" encoding="utf-8"?>
<sst xmlns="http://schemas.openxmlformats.org/spreadsheetml/2006/main" count="371" uniqueCount="192">
  <si>
    <t>листа</t>
  </si>
  <si>
    <t>таблицы</t>
  </si>
  <si>
    <t>строки граф</t>
  </si>
  <si>
    <t>графы строк</t>
  </si>
  <si>
    <t>первая</t>
  </si>
  <si>
    <t>последняя</t>
  </si>
  <si>
    <t>КОДЫ</t>
  </si>
  <si>
    <t xml:space="preserve"> </t>
  </si>
  <si>
    <t>Код строки</t>
  </si>
  <si>
    <t>На начало отчетного периода</t>
  </si>
  <si>
    <t>Х</t>
  </si>
  <si>
    <t>*</t>
  </si>
  <si>
    <t>N</t>
  </si>
  <si>
    <t>В табл стр</t>
  </si>
  <si>
    <t>В табл гр</t>
  </si>
  <si>
    <t>Код показателя</t>
  </si>
  <si>
    <t>1а</t>
  </si>
  <si>
    <t>Справка о стоимости чистых активов</t>
  </si>
  <si>
    <t>Код пока-зателя</t>
  </si>
  <si>
    <t>На конец                 отчетного периода</t>
  </si>
  <si>
    <t>2а</t>
  </si>
  <si>
    <t>Код показа-теля</t>
  </si>
  <si>
    <t>1,e,f</t>
  </si>
  <si>
    <t>"30"  июля 2004 г.</t>
  </si>
  <si>
    <t xml:space="preserve">I. LONG-TERM ASSETS                                                   Intangible assets                  </t>
  </si>
  <si>
    <t xml:space="preserve">Fixed assets                  </t>
  </si>
  <si>
    <t>unfinished construction</t>
  </si>
  <si>
    <t>Income yielding property investment,</t>
  </si>
  <si>
    <t xml:space="preserve">Long-term financial investments    </t>
  </si>
  <si>
    <t>including:                                                                              investment in subsidiaries</t>
  </si>
  <si>
    <t>investment in affiliates</t>
  </si>
  <si>
    <t>investment in other companies</t>
  </si>
  <si>
    <t>loans granted to companies for 
a term of over 12 months</t>
  </si>
  <si>
    <t xml:space="preserve">other long-term financial investments </t>
  </si>
  <si>
    <t>Other non-current assets</t>
  </si>
  <si>
    <t>Total for Section I</t>
  </si>
  <si>
    <t>ASSETS</t>
  </si>
  <si>
    <t>Line-code</t>
  </si>
  <si>
    <t>II.CURRENT ASSETS                                                                                Inventories and expenses</t>
  </si>
  <si>
    <t>including:                                                                                                        raw materials, auxiliary and other similar assets</t>
  </si>
  <si>
    <t>Expenses on unfinished production</t>
  </si>
  <si>
    <t>finished products and merchandies</t>
  </si>
  <si>
    <t>shipped products</t>
  </si>
  <si>
    <t>prepaid expenses</t>
  </si>
  <si>
    <t>other inventories and expenses</t>
  </si>
  <si>
    <t>VAT on acquired tangibles</t>
  </si>
  <si>
    <t>Accounts receivable (with payments expected not later than 12 months after the reporting date)</t>
  </si>
  <si>
    <t>including:                                                                                                     buyers and customers</t>
  </si>
  <si>
    <t>notes receivable</t>
  </si>
  <si>
    <t>other receivables</t>
  </si>
  <si>
    <t>including:                                                                                buyers and customers</t>
  </si>
  <si>
    <t xml:space="preserve">notes receivable </t>
  </si>
  <si>
    <t>Short-term financial investments</t>
  </si>
  <si>
    <t>Cash</t>
  </si>
  <si>
    <t>other current assets</t>
  </si>
  <si>
    <t>Total for section II</t>
  </si>
  <si>
    <t>BALANCE (sum of lines 190+290)</t>
  </si>
  <si>
    <t xml:space="preserve">At the beginning of the reported period       </t>
  </si>
  <si>
    <t>At the end of the reported period</t>
  </si>
  <si>
    <t xml:space="preserve">            BALANCE SHEET</t>
  </si>
  <si>
    <t>Region</t>
  </si>
  <si>
    <t>Company</t>
  </si>
  <si>
    <t>"Southern telecommunications company" PJSC</t>
  </si>
  <si>
    <t>for the  31.06.2004</t>
  </si>
  <si>
    <t>LIABILITY</t>
  </si>
  <si>
    <t>III. CAPITAL AND RESERVES                                                       Charter capital</t>
  </si>
  <si>
    <t>Additional capital</t>
  </si>
  <si>
    <t>Reserves</t>
  </si>
  <si>
    <t>Buyout from shareholders</t>
  </si>
  <si>
    <t>Retained profit of past years</t>
  </si>
  <si>
    <t>Retained profit (loss) of reported period</t>
  </si>
  <si>
    <t xml:space="preserve">TOTAL for section III </t>
  </si>
  <si>
    <t>IV. LONG_TERM LIABILITIES                                                  Loans and credits</t>
  </si>
  <si>
    <t>including: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</si>
  <si>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</si>
  <si>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>postponed tax liabilities</t>
  </si>
  <si>
    <t>Other long-term liabilities</t>
  </si>
  <si>
    <t>TOTAL for section IV</t>
  </si>
  <si>
    <t>V. SHORT-TERM LIABILITIES                           
 Loans and credits</t>
  </si>
  <si>
    <t>including:  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</si>
  <si>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</si>
  <si>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 xml:space="preserve">Accounts payable </t>
  </si>
  <si>
    <t xml:space="preserve">including:                                                                                                        suppliers and contractors </t>
  </si>
  <si>
    <t>notes payable</t>
  </si>
  <si>
    <t>wages to employeers</t>
  </si>
  <si>
    <t>debts to state non-budget funds</t>
  </si>
  <si>
    <t>Debt to budget</t>
  </si>
  <si>
    <t>other payables</t>
  </si>
  <si>
    <t>Overdue income payments to shareholders (founders)</t>
  </si>
  <si>
    <t xml:space="preserve">Defered income </t>
  </si>
  <si>
    <t>Reserves for future expenses and payments</t>
  </si>
  <si>
    <t>Other short-term liabilities</t>
  </si>
  <si>
    <t xml:space="preserve">TOTAL for section V </t>
  </si>
  <si>
    <t>BALANCE (sum of lines 490+590+690)</t>
  </si>
  <si>
    <t>Description</t>
  </si>
  <si>
    <t>Leased fixed assets</t>
  </si>
  <si>
    <t>including leasing</t>
  </si>
  <si>
    <t>Goods and other tangibles in custody</t>
  </si>
  <si>
    <t xml:space="preserve">Goods accepted on commission </t>
  </si>
  <si>
    <t xml:space="preserve">Debt of insolvent debtors written off as losses </t>
  </si>
  <si>
    <t xml:space="preserve">Security of liabilities and payments received  </t>
  </si>
  <si>
    <t xml:space="preserve">Security of liabilities and payments given </t>
  </si>
  <si>
    <t>Deterioration of housing facilities</t>
  </si>
  <si>
    <t>Deterioration of external buildings and other similar facilities</t>
  </si>
  <si>
    <t>Forms of reporting under strict control and
 accountability</t>
  </si>
  <si>
    <t>Net assets</t>
  </si>
  <si>
    <t>ОТЧЕТ О ПРИБЫЛЯХ И УБЫТКАХ</t>
  </si>
  <si>
    <t>За отчетный период</t>
  </si>
  <si>
    <t>За аналогичный период прошлого года</t>
  </si>
  <si>
    <t>010</t>
  </si>
  <si>
    <t>011</t>
  </si>
  <si>
    <t>020</t>
  </si>
  <si>
    <t>021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</si>
  <si>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</si>
  <si>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</si>
  <si>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</si>
  <si>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</si>
  <si>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</si>
  <si>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</si>
  <si>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</si>
  <si>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</si>
  <si>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</si>
  <si>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151</t>
  </si>
  <si>
    <t>141</t>
  </si>
  <si>
    <t>152</t>
  </si>
  <si>
    <t>150</t>
  </si>
  <si>
    <t>153</t>
  </si>
  <si>
    <t>170</t>
  </si>
  <si>
    <t>190</t>
  </si>
  <si>
    <t>200</t>
  </si>
  <si>
    <t>в рублях</t>
  </si>
  <si>
    <t xml:space="preserve">     </t>
  </si>
  <si>
    <t>X</t>
  </si>
  <si>
    <t>1,d,e</t>
  </si>
  <si>
    <t>401</t>
  </si>
  <si>
    <t>402</t>
  </si>
  <si>
    <t>403</t>
  </si>
  <si>
    <t>404</t>
  </si>
  <si>
    <t>405</t>
  </si>
  <si>
    <t>406</t>
  </si>
  <si>
    <t>Line 
code</t>
  </si>
  <si>
    <t xml:space="preserve">I. Profits and Losses from usual activity                                                                                                             Net revenue from sales (with the exeption of VAT,
excises and other mandatory payments)
</t>
  </si>
  <si>
    <t xml:space="preserve">including: communication service                                                   </t>
  </si>
  <si>
    <t>Cost price of goods, service sold</t>
  </si>
  <si>
    <t xml:space="preserve">including: communication service                                                                                                                                 </t>
  </si>
  <si>
    <t>Gross profit</t>
  </si>
  <si>
    <t>II. Operating profit and losses                           Interest income</t>
  </si>
  <si>
    <t>Interest expensses</t>
  </si>
  <si>
    <t>Income from participation in other enterprises</t>
  </si>
  <si>
    <t>Other operating income</t>
  </si>
  <si>
    <t>Other operating expenses</t>
  </si>
  <si>
    <t>III. Non-sales profit and losses                                           Non-sales income</t>
  </si>
  <si>
    <t>Non-sales expenses</t>
  </si>
  <si>
    <t>Profit (loss) before taxication  (lines 050+060-070+080+090-100+120-130)</t>
  </si>
  <si>
    <t xml:space="preserve">Income tax charges (lines 151+152-153) </t>
  </si>
  <si>
    <t xml:space="preserve">Deferred tax liabilities  </t>
  </si>
  <si>
    <t xml:space="preserve">postponed tax liabilities  </t>
  </si>
  <si>
    <t>Deferred tax assets</t>
  </si>
  <si>
    <t>Profit tax to payment in reported period</t>
  </si>
  <si>
    <t>Profit (loss) from activities</t>
  </si>
  <si>
    <t>IV. Extraordinary profits and losses  
Extraordinary profits</t>
  </si>
  <si>
    <t>Emergency losses</t>
  </si>
  <si>
    <t>Net profit (retained profit (loss) of the reported period)  (lines 160+170-180)</t>
  </si>
  <si>
    <t xml:space="preserve">REFERENCE DATA
Conditional  income tax charge (benefit) 
</t>
  </si>
  <si>
    <t xml:space="preserve">Fixed tax liabilities </t>
  </si>
  <si>
    <t>Fixed tax assets</t>
  </si>
  <si>
    <t>Base  income (loss) per share</t>
  </si>
  <si>
    <t>Deluted income (loss) per share</t>
  </si>
  <si>
    <t>INTERPRETATION OF SEPARATE PROFIT AND LOSSES</t>
  </si>
  <si>
    <t>For the reported period</t>
  </si>
  <si>
    <t>For the reported period of last year</t>
  </si>
  <si>
    <t>profit</t>
  </si>
  <si>
    <t>loss</t>
  </si>
  <si>
    <t>Fines, penalties, forfeits acknowledged or according to judgments on award of damages</t>
  </si>
  <si>
    <t>Profit (loss) of past years</t>
  </si>
  <si>
    <t>Damages caused by non-execution or improper execution of obligations</t>
  </si>
  <si>
    <t>Exchange rate differences when operating with foreign currency</t>
  </si>
  <si>
    <t>Cost reduction of inventories  at the end of the reported period</t>
  </si>
  <si>
    <t xml:space="preserve">Writing off accounts receivable and accounts payable with expired limitation period </t>
  </si>
  <si>
    <t>General Director  _____________  I.F. Ignatenko_______</t>
  </si>
  <si>
    <r>
      <t>Chief Accountant</t>
    </r>
    <r>
      <rPr>
        <sz val="10"/>
        <rFont val="Arial Cyr"/>
        <family val="2"/>
      </rPr>
      <t>________  _______________</t>
    </r>
  </si>
  <si>
    <t>T.V.Rusinova</t>
  </si>
  <si>
    <t xml:space="preserve">                                  (signaturee)                </t>
  </si>
  <si>
    <t xml:space="preserve">                                            (signatureь)</t>
  </si>
  <si>
    <t>"____"______________г.</t>
  </si>
  <si>
    <t>Tax payer's identification number</t>
  </si>
  <si>
    <t>Kind of activity</t>
  </si>
  <si>
    <t>legal- organizational form / property form</t>
  </si>
  <si>
    <t xml:space="preserve">Unit of measurement :  </t>
  </si>
  <si>
    <t>FOR THE 1 st HALF 2004</t>
  </si>
  <si>
    <t>RUR ths</t>
  </si>
  <si>
    <t>Off-balance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</si>
</sst>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%"/>
    <numFmt numFmtId="193" formatCode="0.0000_ ;[Red]\-0.0000\ "/>
    <numFmt numFmtId="194" formatCode="0.0000;[Red]\(0.0000\)\ "/>
    <numFmt numFmtId="195" formatCode="0.000000_ ;[Red]\-0.000000\ "/>
    <numFmt numFmtId="196" formatCode="0.00000_ ;[Red]\-0.00000\ "/>
    <numFmt numFmtId="197" formatCode="0;[Blue]\-0"/>
    <numFmt numFmtId="198" formatCode="0.00_ ;[Red]\-0.00\ "/>
    <numFmt numFmtId="199" formatCode="0.00000000_ ;[Red]\-0.00000000\ "/>
    <numFmt numFmtId="200" formatCode="#,##0.00000_ ;[Red]\-#,##0.00000\ 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shrinkToFi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shrinkToFit="1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shrinkToFit="1"/>
    </xf>
    <xf numFmtId="49" fontId="0" fillId="0" borderId="0" xfId="0" applyNumberFormat="1" applyAlignment="1" applyProtection="1">
      <alignment shrinkToFit="1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/>
      <protection/>
    </xf>
    <xf numFmtId="49" fontId="0" fillId="0" borderId="4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88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49" fontId="0" fillId="0" borderId="0" xfId="0" applyNumberFormat="1" applyFont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shrinkToFit="1"/>
      <protection/>
    </xf>
    <xf numFmtId="0" fontId="0" fillId="0" borderId="0" xfId="0" applyAlignment="1">
      <alignment horizontal="left" shrinkToFit="1"/>
    </xf>
    <xf numFmtId="0" fontId="8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190" fontId="8" fillId="0" borderId="14" xfId="0" applyNumberFormat="1" applyFont="1" applyFill="1" applyBorder="1" applyAlignment="1" applyProtection="1">
      <alignment horizontal="right"/>
      <protection locked="0"/>
    </xf>
    <xf numFmtId="190" fontId="8" fillId="0" borderId="15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right"/>
      <protection locked="0"/>
    </xf>
    <xf numFmtId="190" fontId="8" fillId="0" borderId="17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Border="1" applyAlignment="1" applyProtection="1">
      <alignment horizontal="right"/>
      <protection locked="0"/>
    </xf>
    <xf numFmtId="190" fontId="8" fillId="0" borderId="17" xfId="0" applyNumberFormat="1" applyFont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right"/>
      <protection/>
    </xf>
    <xf numFmtId="190" fontId="8" fillId="0" borderId="17" xfId="0" applyNumberFormat="1" applyFont="1" applyFill="1" applyBorder="1" applyAlignment="1" applyProtection="1">
      <alignment horizontal="right"/>
      <protection/>
    </xf>
    <xf numFmtId="190" fontId="8" fillId="0" borderId="18" xfId="0" applyNumberFormat="1" applyFont="1" applyBorder="1" applyAlignment="1" applyProtection="1">
      <alignment horizontal="right"/>
      <protection locked="0"/>
    </xf>
    <xf numFmtId="190" fontId="8" fillId="0" borderId="19" xfId="0" applyNumberFormat="1" applyFont="1" applyBorder="1" applyAlignment="1" applyProtection="1">
      <alignment horizontal="right"/>
      <protection locked="0"/>
    </xf>
    <xf numFmtId="190" fontId="8" fillId="0" borderId="20" xfId="0" applyNumberFormat="1" applyFont="1" applyFill="1" applyBorder="1" applyAlignment="1" applyProtection="1">
      <alignment horizontal="right"/>
      <protection/>
    </xf>
    <xf numFmtId="190" fontId="8" fillId="0" borderId="21" xfId="0" applyNumberFormat="1" applyFont="1" applyFill="1" applyBorder="1" applyAlignment="1" applyProtection="1">
      <alignment horizontal="right"/>
      <protection/>
    </xf>
    <xf numFmtId="190" fontId="8" fillId="0" borderId="14" xfId="0" applyNumberFormat="1" applyFont="1" applyFill="1" applyBorder="1" applyAlignment="1" applyProtection="1">
      <alignment horizontal="right"/>
      <protection/>
    </xf>
    <xf numFmtId="190" fontId="8" fillId="0" borderId="15" xfId="0" applyNumberFormat="1" applyFont="1" applyFill="1" applyBorder="1" applyAlignment="1" applyProtection="1">
      <alignment horizontal="right"/>
      <protection/>
    </xf>
    <xf numFmtId="190" fontId="8" fillId="0" borderId="22" xfId="0" applyNumberFormat="1" applyFont="1" applyBorder="1" applyAlignment="1" applyProtection="1">
      <alignment horizontal="right"/>
      <protection locked="0"/>
    </xf>
    <xf numFmtId="190" fontId="8" fillId="0" borderId="19" xfId="0" applyNumberFormat="1" applyFont="1" applyFill="1" applyBorder="1" applyAlignment="1" applyProtection="1">
      <alignment horizontal="right"/>
      <protection locked="0"/>
    </xf>
    <xf numFmtId="191" fontId="8" fillId="0" borderId="16" xfId="0" applyNumberFormat="1" applyFont="1" applyFill="1" applyBorder="1" applyAlignment="1" applyProtection="1">
      <alignment horizontal="right"/>
      <protection locked="0"/>
    </xf>
    <xf numFmtId="191" fontId="8" fillId="0" borderId="23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center"/>
      <protection/>
    </xf>
    <xf numFmtId="190" fontId="8" fillId="0" borderId="24" xfId="0" applyNumberFormat="1" applyFont="1" applyFill="1" applyBorder="1" applyAlignment="1" applyProtection="1">
      <alignment horizontal="right"/>
      <protection/>
    </xf>
    <xf numFmtId="190" fontId="8" fillId="0" borderId="25" xfId="0" applyNumberFormat="1" applyFont="1" applyFill="1" applyBorder="1" applyAlignment="1" applyProtection="1">
      <alignment horizontal="right"/>
      <protection/>
    </xf>
    <xf numFmtId="190" fontId="8" fillId="0" borderId="26" xfId="0" applyNumberFormat="1" applyFont="1" applyFill="1" applyBorder="1" applyAlignment="1" applyProtection="1">
      <alignment horizontal="right"/>
      <protection locked="0"/>
    </xf>
    <xf numFmtId="190" fontId="8" fillId="0" borderId="27" xfId="0" applyNumberFormat="1" applyFont="1" applyFill="1" applyBorder="1" applyAlignment="1" applyProtection="1">
      <alignment horizontal="right"/>
      <protection locked="0"/>
    </xf>
    <xf numFmtId="190" fontId="8" fillId="0" borderId="28" xfId="0" applyNumberFormat="1" applyFont="1" applyFill="1" applyBorder="1" applyAlignment="1" applyProtection="1">
      <alignment horizontal="right"/>
      <protection locked="0"/>
    </xf>
    <xf numFmtId="190" fontId="8" fillId="0" borderId="29" xfId="0" applyNumberFormat="1" applyFont="1" applyFill="1" applyBorder="1" applyAlignment="1" applyProtection="1">
      <alignment horizontal="right"/>
      <protection locked="0"/>
    </xf>
    <xf numFmtId="190" fontId="8" fillId="0" borderId="22" xfId="0" applyNumberFormat="1" applyFont="1" applyFill="1" applyBorder="1" applyAlignment="1" applyProtection="1">
      <alignment horizontal="right"/>
      <protection/>
    </xf>
    <xf numFmtId="190" fontId="8" fillId="0" borderId="30" xfId="0" applyNumberFormat="1" applyFont="1" applyFill="1" applyBorder="1" applyAlignment="1" applyProtection="1">
      <alignment horizontal="right"/>
      <protection/>
    </xf>
    <xf numFmtId="190" fontId="8" fillId="0" borderId="18" xfId="0" applyNumberFormat="1" applyFont="1" applyFill="1" applyBorder="1" applyAlignment="1" applyProtection="1">
      <alignment horizontal="right"/>
      <protection locked="0"/>
    </xf>
    <xf numFmtId="190" fontId="8" fillId="0" borderId="20" xfId="0" applyNumberFormat="1" applyFont="1" applyFill="1" applyBorder="1" applyAlignment="1" applyProtection="1">
      <alignment horizontal="right"/>
      <protection locked="0"/>
    </xf>
    <xf numFmtId="190" fontId="8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1" fillId="0" borderId="31" xfId="0" applyFont="1" applyBorder="1" applyAlignment="1">
      <alignment wrapText="1"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Continuous"/>
      <protection/>
    </xf>
    <xf numFmtId="181" fontId="0" fillId="0" borderId="4" xfId="0" applyNumberFormat="1" applyFont="1" applyFill="1" applyBorder="1" applyAlignment="1" applyProtection="1">
      <alignment horizontal="right"/>
      <protection/>
    </xf>
    <xf numFmtId="181" fontId="0" fillId="0" borderId="32" xfId="0" applyNumberFormat="1" applyFont="1" applyFill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wrapText="1"/>
      <protection locked="0"/>
    </xf>
    <xf numFmtId="49" fontId="1" fillId="0" borderId="33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Fill="1" applyBorder="1" applyAlignment="1" applyProtection="1">
      <alignment horizontal="center"/>
      <protection/>
    </xf>
    <xf numFmtId="0" fontId="1" fillId="0" borderId="35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Continuous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92" fontId="0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left" shrinkToFit="1"/>
      <protection/>
    </xf>
    <xf numFmtId="3" fontId="1" fillId="0" borderId="39" xfId="0" applyNumberFormat="1" applyFont="1" applyBorder="1" applyAlignment="1">
      <alignment wrapText="1"/>
    </xf>
    <xf numFmtId="3" fontId="0" fillId="0" borderId="29" xfId="0" applyNumberForma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wrapText="1"/>
    </xf>
    <xf numFmtId="3" fontId="0" fillId="0" borderId="27" xfId="0" applyNumberFormat="1" applyBorder="1" applyAlignment="1">
      <alignment horizontal="center" wrapText="1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Continuous"/>
    </xf>
    <xf numFmtId="3" fontId="1" fillId="0" borderId="40" xfId="0" applyNumberFormat="1" applyFont="1" applyBorder="1" applyAlignment="1">
      <alignment wrapText="1"/>
    </xf>
    <xf numFmtId="3" fontId="0" fillId="0" borderId="30" xfId="0" applyNumberFormat="1" applyBorder="1" applyAlignment="1">
      <alignment horizontal="center" wrapText="1"/>
    </xf>
    <xf numFmtId="3" fontId="1" fillId="0" borderId="9" xfId="0" applyNumberFormat="1" applyFont="1" applyBorder="1" applyAlignment="1">
      <alignment horizontal="centerContinuous"/>
    </xf>
    <xf numFmtId="3" fontId="0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wrapText="1"/>
    </xf>
    <xf numFmtId="3" fontId="0" fillId="0" borderId="44" xfId="0" applyNumberForma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Continuous"/>
    </xf>
    <xf numFmtId="3" fontId="1" fillId="0" borderId="12" xfId="0" applyNumberFormat="1" applyFont="1" applyBorder="1" applyAlignment="1">
      <alignment horizontal="centerContinuous"/>
    </xf>
    <xf numFmtId="3" fontId="0" fillId="0" borderId="45" xfId="0" applyNumberFormat="1" applyBorder="1" applyAlignment="1">
      <alignment horizont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left" shrinkToFit="1"/>
      <protection/>
    </xf>
    <xf numFmtId="0" fontId="1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3" fontId="1" fillId="0" borderId="40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 applyProtection="1">
      <alignment wrapText="1"/>
      <protection/>
    </xf>
    <xf numFmtId="3" fontId="0" fillId="0" borderId="40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wrapText="1"/>
      <protection/>
    </xf>
    <xf numFmtId="3" fontId="1" fillId="0" borderId="46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 applyProtection="1">
      <alignment wrapText="1"/>
      <protection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Continuous"/>
    </xf>
    <xf numFmtId="3" fontId="6" fillId="0" borderId="31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1" fillId="0" borderId="14" xfId="0" applyNumberFormat="1" applyFont="1" applyBorder="1" applyAlignment="1">
      <alignment horizontal="centerContinuous" wrapText="1"/>
    </xf>
    <xf numFmtId="3" fontId="1" fillId="0" borderId="35" xfId="0" applyNumberFormat="1" applyFont="1" applyBorder="1" applyAlignment="1">
      <alignment horizontal="center" wrapText="1"/>
    </xf>
    <xf numFmtId="3" fontId="0" fillId="0" borderId="27" xfId="0" applyNumberFormat="1" applyBorder="1" applyAlignment="1" applyProtection="1">
      <alignment horizontal="center" wrapText="1"/>
      <protection/>
    </xf>
    <xf numFmtId="3" fontId="0" fillId="0" borderId="27" xfId="0" applyNumberFormat="1" applyFont="1" applyBorder="1" applyAlignment="1" applyProtection="1">
      <alignment horizontal="center" wrapText="1"/>
      <protection/>
    </xf>
    <xf numFmtId="3" fontId="0" fillId="0" borderId="30" xfId="0" applyNumberFormat="1" applyBorder="1" applyAlignment="1" applyProtection="1">
      <alignment horizontal="center" wrapText="1"/>
      <protection/>
    </xf>
    <xf numFmtId="3" fontId="0" fillId="0" borderId="8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28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190" fontId="4" fillId="0" borderId="14" xfId="0" applyNumberFormat="1" applyFont="1" applyFill="1" applyBorder="1" applyAlignment="1" applyProtection="1">
      <alignment horizontal="right"/>
      <protection locked="0"/>
    </xf>
    <xf numFmtId="190" fontId="4" fillId="0" borderId="15" xfId="0" applyNumberFormat="1" applyFont="1" applyFill="1" applyBorder="1" applyAlignment="1" applyProtection="1">
      <alignment horizontal="right"/>
      <protection locked="0"/>
    </xf>
    <xf numFmtId="197" fontId="0" fillId="0" borderId="0" xfId="0" applyNumberFormat="1" applyFill="1" applyBorder="1" applyAlignment="1" applyProtection="1">
      <alignment horizontal="right"/>
      <protection/>
    </xf>
    <xf numFmtId="190" fontId="4" fillId="0" borderId="16" xfId="0" applyNumberFormat="1" applyFont="1" applyFill="1" applyBorder="1" applyAlignment="1" applyProtection="1">
      <alignment horizontal="right"/>
      <protection locked="0"/>
    </xf>
    <xf numFmtId="190" fontId="4" fillId="0" borderId="17" xfId="0" applyNumberFormat="1" applyFont="1" applyFill="1" applyBorder="1" applyAlignment="1" applyProtection="1">
      <alignment horizontal="right"/>
      <protection locked="0"/>
    </xf>
    <xf numFmtId="0" fontId="8" fillId="0" borderId="40" xfId="0" applyFont="1" applyBorder="1" applyAlignment="1">
      <alignment wrapText="1"/>
    </xf>
    <xf numFmtId="191" fontId="4" fillId="0" borderId="16" xfId="0" applyNumberFormat="1" applyFont="1" applyFill="1" applyBorder="1" applyAlignment="1" applyProtection="1">
      <alignment horizontal="right"/>
      <protection locked="0"/>
    </xf>
    <xf numFmtId="191" fontId="4" fillId="0" borderId="17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190" fontId="4" fillId="0" borderId="16" xfId="0" applyNumberFormat="1" applyFont="1" applyFill="1" applyBorder="1" applyAlignment="1" applyProtection="1">
      <alignment horizontal="right"/>
      <protection/>
    </xf>
    <xf numFmtId="190" fontId="4" fillId="0" borderId="17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190" fontId="4" fillId="0" borderId="23" xfId="0" applyNumberFormat="1" applyFont="1" applyFill="1" applyBorder="1" applyAlignment="1" applyProtection="1">
      <alignment horizontal="right"/>
      <protection/>
    </xf>
    <xf numFmtId="191" fontId="4" fillId="0" borderId="24" xfId="0" applyNumberFormat="1" applyFont="1" applyFill="1" applyBorder="1" applyAlignment="1" applyProtection="1">
      <alignment horizontal="right"/>
      <protection locked="0"/>
    </xf>
    <xf numFmtId="190" fontId="4" fillId="0" borderId="18" xfId="0" applyNumberFormat="1" applyFont="1" applyFill="1" applyBorder="1" applyAlignment="1" applyProtection="1">
      <alignment horizontal="right"/>
      <protection/>
    </xf>
    <xf numFmtId="190" fontId="4" fillId="0" borderId="19" xfId="0" applyNumberFormat="1" applyFont="1" applyFill="1" applyBorder="1" applyAlignment="1" applyProtection="1">
      <alignment horizontal="right"/>
      <protection/>
    </xf>
    <xf numFmtId="190" fontId="4" fillId="0" borderId="24" xfId="0" applyNumberFormat="1" applyFont="1" applyFill="1" applyBorder="1" applyAlignment="1" applyProtection="1">
      <alignment horizontal="right"/>
      <protection locked="0"/>
    </xf>
    <xf numFmtId="190" fontId="4" fillId="0" borderId="25" xfId="0" applyNumberFormat="1" applyFont="1" applyFill="1" applyBorder="1" applyAlignment="1" applyProtection="1">
      <alignment horizontal="right"/>
      <protection locked="0"/>
    </xf>
    <xf numFmtId="191" fontId="4" fillId="0" borderId="28" xfId="0" applyNumberFormat="1" applyFont="1" applyFill="1" applyBorder="1" applyAlignment="1" applyProtection="1">
      <alignment horizontal="right"/>
      <protection locked="0"/>
    </xf>
    <xf numFmtId="191" fontId="4" fillId="0" borderId="2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191" fontId="4" fillId="0" borderId="25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182" fontId="4" fillId="0" borderId="0" xfId="0" applyNumberFormat="1" applyFont="1" applyBorder="1" applyAlignment="1" applyProtection="1">
      <alignment/>
      <protection/>
    </xf>
    <xf numFmtId="0" fontId="8" fillId="0" borderId="31" xfId="0" applyFont="1" applyBorder="1" applyAlignment="1">
      <alignment wrapText="1"/>
    </xf>
    <xf numFmtId="190" fontId="4" fillId="0" borderId="18" xfId="0" applyNumberFormat="1" applyFont="1" applyFill="1" applyBorder="1" applyAlignment="1" applyProtection="1">
      <alignment horizontal="right"/>
      <protection locked="0"/>
    </xf>
    <xf numFmtId="190" fontId="4" fillId="0" borderId="19" xfId="0" applyNumberFormat="1" applyFont="1" applyFill="1" applyBorder="1" applyAlignment="1" applyProtection="1">
      <alignment horizontal="right"/>
      <protection locked="0"/>
    </xf>
    <xf numFmtId="181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49" fontId="0" fillId="0" borderId="40" xfId="0" applyNumberFormat="1" applyBorder="1" applyAlignment="1" applyProtection="1">
      <alignment horizontal="center" wrapText="1"/>
      <protection/>
    </xf>
    <xf numFmtId="49" fontId="0" fillId="0" borderId="40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>
      <alignment horizontal="center"/>
    </xf>
    <xf numFmtId="200" fontId="8" fillId="0" borderId="41" xfId="0" applyNumberFormat="1" applyFont="1" applyFill="1" applyBorder="1" applyAlignment="1" applyProtection="1">
      <alignment horizontal="center"/>
      <protection/>
    </xf>
    <xf numFmtId="200" fontId="8" fillId="0" borderId="15" xfId="0" applyNumberFormat="1" applyFont="1" applyFill="1" applyBorder="1" applyAlignment="1" applyProtection="1">
      <alignment horizontal="center"/>
      <protection/>
    </xf>
    <xf numFmtId="196" fontId="0" fillId="0" borderId="40" xfId="0" applyNumberFormat="1" applyFill="1" applyBorder="1" applyAlignment="1" applyProtection="1">
      <alignment horizontal="right"/>
      <protection/>
    </xf>
    <xf numFmtId="182" fontId="4" fillId="0" borderId="48" xfId="0" applyNumberFormat="1" applyFont="1" applyBorder="1" applyAlignment="1" applyProtection="1">
      <alignment/>
      <protection/>
    </xf>
    <xf numFmtId="182" fontId="4" fillId="0" borderId="49" xfId="0" applyNumberFormat="1" applyFont="1" applyBorder="1" applyAlignment="1" applyProtection="1">
      <alignment/>
      <protection/>
    </xf>
    <xf numFmtId="200" fontId="8" fillId="0" borderId="50" xfId="0" applyNumberFormat="1" applyFont="1" applyFill="1" applyBorder="1" applyAlignment="1" applyProtection="1">
      <alignment horizontal="center"/>
      <protection/>
    </xf>
    <xf numFmtId="200" fontId="8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Alignment="1">
      <alignment horizontal="right"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Continuous"/>
      <protection/>
    </xf>
    <xf numFmtId="0" fontId="9" fillId="0" borderId="18" xfId="0" applyFont="1" applyBorder="1" applyAlignment="1" applyProtection="1">
      <alignment horizontal="centerContinuous"/>
      <protection/>
    </xf>
    <xf numFmtId="49" fontId="9" fillId="0" borderId="19" xfId="0" applyNumberFormat="1" applyFont="1" applyBorder="1" applyAlignment="1">
      <alignment horizontal="center"/>
    </xf>
    <xf numFmtId="49" fontId="8" fillId="0" borderId="27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191" fontId="8" fillId="0" borderId="14" xfId="0" applyNumberFormat="1" applyFont="1" applyFill="1" applyBorder="1" applyAlignment="1" applyProtection="1">
      <alignment horizontal="right"/>
      <protection locked="0"/>
    </xf>
    <xf numFmtId="191" fontId="8" fillId="0" borderId="15" xfId="0" applyNumberFormat="1" applyFont="1" applyFill="1" applyBorder="1" applyAlignment="1" applyProtection="1">
      <alignment horizontal="right"/>
      <protection locked="0"/>
    </xf>
    <xf numFmtId="49" fontId="8" fillId="0" borderId="27" xfId="0" applyNumberFormat="1" applyFont="1" applyBorder="1" applyAlignment="1" applyProtection="1">
      <alignment horizontal="centerContinuous"/>
      <protection locked="0"/>
    </xf>
    <xf numFmtId="49" fontId="8" fillId="0" borderId="11" xfId="0" applyNumberFormat="1" applyFont="1" applyBorder="1" applyAlignment="1" applyProtection="1">
      <alignment horizontal="centerContinuous"/>
      <protection/>
    </xf>
    <xf numFmtId="191" fontId="8" fillId="0" borderId="24" xfId="0" applyNumberFormat="1" applyFont="1" applyFill="1" applyBorder="1" applyAlignment="1" applyProtection="1">
      <alignment horizontal="right"/>
      <protection locked="0"/>
    </xf>
    <xf numFmtId="191" fontId="8" fillId="0" borderId="25" xfId="0" applyNumberFormat="1" applyFont="1" applyFill="1" applyBorder="1" applyAlignment="1" applyProtection="1">
      <alignment horizontal="right"/>
      <protection locked="0"/>
    </xf>
    <xf numFmtId="49" fontId="8" fillId="0" borderId="30" xfId="0" applyNumberFormat="1" applyFont="1" applyBorder="1" applyAlignment="1" applyProtection="1">
      <alignment horizontal="centerContinuous"/>
      <protection locked="0"/>
    </xf>
    <xf numFmtId="49" fontId="8" fillId="0" borderId="13" xfId="0" applyNumberFormat="1" applyFont="1" applyBorder="1" applyAlignment="1" applyProtection="1">
      <alignment horizontal="centerContinuous"/>
      <protection/>
    </xf>
    <xf numFmtId="191" fontId="8" fillId="0" borderId="18" xfId="0" applyNumberFormat="1" applyFont="1" applyFill="1" applyBorder="1" applyAlignment="1" applyProtection="1">
      <alignment horizontal="right"/>
      <protection locked="0"/>
    </xf>
    <xf numFmtId="191" fontId="8" fillId="0" borderId="19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 locked="0"/>
    </xf>
    <xf numFmtId="3" fontId="1" fillId="0" borderId="51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 horizontal="left" wrapText="1"/>
    </xf>
    <xf numFmtId="3" fontId="0" fillId="0" borderId="2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9" fillId="0" borderId="40" xfId="0" applyNumberFormat="1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centerContinuous"/>
    </xf>
    <xf numFmtId="3" fontId="8" fillId="0" borderId="40" xfId="0" applyNumberFormat="1" applyFont="1" applyBorder="1" applyAlignment="1">
      <alignment wrapText="1"/>
    </xf>
    <xf numFmtId="3" fontId="0" fillId="0" borderId="11" xfId="0" applyNumberFormat="1" applyBorder="1" applyAlignment="1">
      <alignment horizontal="centerContinuous"/>
    </xf>
    <xf numFmtId="3" fontId="9" fillId="0" borderId="31" xfId="0" applyNumberFormat="1" applyFont="1" applyBorder="1" applyAlignment="1">
      <alignment wrapText="1"/>
    </xf>
    <xf numFmtId="3" fontId="0" fillId="0" borderId="30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6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Continuous"/>
    </xf>
    <xf numFmtId="3" fontId="1" fillId="0" borderId="41" xfId="0" applyNumberFormat="1" applyFont="1" applyBorder="1" applyAlignment="1" applyProtection="1">
      <alignment horizontal="center" vertical="center" wrapText="1"/>
      <protection/>
    </xf>
    <xf numFmtId="3" fontId="1" fillId="0" borderId="42" xfId="0" applyNumberFormat="1" applyFont="1" applyBorder="1" applyAlignment="1" applyProtection="1">
      <alignment horizontal="center" wrapText="1"/>
      <protection/>
    </xf>
    <xf numFmtId="3" fontId="1" fillId="0" borderId="16" xfId="0" applyNumberFormat="1" applyFont="1" applyBorder="1" applyAlignment="1" applyProtection="1">
      <alignment horizontal="center" wrapText="1"/>
      <protection/>
    </xf>
    <xf numFmtId="3" fontId="1" fillId="0" borderId="52" xfId="0" applyNumberFormat="1" applyFont="1" applyBorder="1" applyAlignment="1" applyProtection="1">
      <alignment horizontal="center"/>
      <protection/>
    </xf>
    <xf numFmtId="3" fontId="8" fillId="0" borderId="29" xfId="0" applyNumberFormat="1" applyFont="1" applyBorder="1" applyAlignment="1" applyProtection="1">
      <alignment wrapText="1"/>
      <protection/>
    </xf>
    <xf numFmtId="3" fontId="0" fillId="0" borderId="6" xfId="0" applyNumberFormat="1" applyFont="1" applyBorder="1" applyAlignment="1" applyProtection="1">
      <alignment horizontal="center"/>
      <protection/>
    </xf>
    <xf numFmtId="3" fontId="8" fillId="0" borderId="30" xfId="0" applyNumberFormat="1" applyFont="1" applyBorder="1" applyAlignment="1" applyProtection="1">
      <alignment wrapText="1"/>
      <protection/>
    </xf>
    <xf numFmtId="3" fontId="0" fillId="0" borderId="8" xfId="0" applyNumberFormat="1" applyFont="1" applyBorder="1" applyAlignment="1" applyProtection="1">
      <alignment horizontal="center"/>
      <protection/>
    </xf>
    <xf numFmtId="3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0" fillId="0" borderId="0" xfId="0" applyNumberFormat="1" applyAlignment="1">
      <alignment horizontal="right"/>
    </xf>
    <xf numFmtId="3" fontId="1" fillId="0" borderId="28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 applyProtection="1">
      <alignment wrapText="1"/>
      <protection/>
    </xf>
    <xf numFmtId="3" fontId="8" fillId="0" borderId="4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shrinkToFit="1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shrinkToFit="1"/>
      <protection/>
    </xf>
    <xf numFmtId="0" fontId="4" fillId="0" borderId="0" xfId="0" applyFont="1" applyFill="1" applyBorder="1" applyAlignment="1" applyProtection="1">
      <alignment horizontal="right" shrinkToFit="1"/>
      <protection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Continuous"/>
    </xf>
    <xf numFmtId="49" fontId="0" fillId="0" borderId="11" xfId="0" applyNumberFormat="1" applyFill="1" applyBorder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52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180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2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 shrinkToFit="1"/>
      <protection/>
    </xf>
    <xf numFmtId="49" fontId="4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 applyProtection="1">
      <alignment horizontal="left" wrapText="1" shrinkToFit="1"/>
      <protection locked="0"/>
    </xf>
    <xf numFmtId="49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 applyProtection="1">
      <alignment horizontal="center" wrapText="1"/>
      <protection locked="0"/>
    </xf>
    <xf numFmtId="3" fontId="1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0" fontId="0" fillId="0" borderId="0" xfId="0" applyAlignment="1">
      <alignment shrinkToFit="1"/>
    </xf>
    <xf numFmtId="49" fontId="1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 horizontal="left" shrinkToFit="1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shrinkToFit="1"/>
      <protection/>
    </xf>
    <xf numFmtId="49" fontId="1" fillId="0" borderId="0" xfId="0" applyNumberFormat="1" applyFont="1" applyAlignment="1" applyProtection="1">
      <alignment horizontal="left" wrapText="1"/>
      <protection/>
    </xf>
    <xf numFmtId="3" fontId="1" fillId="0" borderId="54" xfId="0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55" xfId="0" applyNumberFormat="1" applyFont="1" applyBorder="1" applyAlignment="1" applyProtection="1">
      <alignment horizontal="center" vertical="center" wrapText="1"/>
      <protection/>
    </xf>
    <xf numFmtId="3" fontId="1" fillId="0" borderId="54" xfId="0" applyNumberFormat="1" applyFont="1" applyFill="1" applyBorder="1" applyAlignment="1">
      <alignment horizontal="center" vertical="center" wrapText="1"/>
    </xf>
    <xf numFmtId="3" fontId="0" fillId="0" borderId="37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02_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2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9" width="10.875" style="0" customWidth="1"/>
  </cols>
  <sheetData>
    <row r="1" spans="1:9" ht="12.75">
      <c r="A1" s="42"/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42"/>
      <c r="B5" s="42" t="s">
        <v>12</v>
      </c>
      <c r="C5" s="42" t="s">
        <v>12</v>
      </c>
      <c r="D5" s="42" t="s">
        <v>12</v>
      </c>
      <c r="E5" s="42" t="s">
        <v>12</v>
      </c>
      <c r="F5" s="42" t="s">
        <v>13</v>
      </c>
      <c r="G5" s="42" t="s">
        <v>13</v>
      </c>
      <c r="H5" s="42" t="s">
        <v>14</v>
      </c>
      <c r="I5" s="42" t="s">
        <v>14</v>
      </c>
    </row>
    <row r="6" spans="1:9" ht="12.75">
      <c r="A6" s="42"/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4</v>
      </c>
      <c r="I6" s="42" t="s">
        <v>5</v>
      </c>
    </row>
    <row r="7" spans="1:9" ht="12.75">
      <c r="A7" s="42"/>
      <c r="B7" s="42">
        <v>1</v>
      </c>
      <c r="C7" s="42">
        <v>1</v>
      </c>
      <c r="D7" s="42">
        <v>19</v>
      </c>
      <c r="E7" s="42">
        <v>5</v>
      </c>
      <c r="F7" s="42">
        <v>20</v>
      </c>
      <c r="G7" s="42">
        <v>31</v>
      </c>
      <c r="H7" s="42">
        <v>6</v>
      </c>
      <c r="I7" s="42">
        <v>7</v>
      </c>
    </row>
    <row r="8" spans="1:9" ht="12.75">
      <c r="A8" s="42"/>
      <c r="B8" s="42">
        <v>1</v>
      </c>
      <c r="C8" s="42">
        <v>2</v>
      </c>
      <c r="D8" s="42">
        <v>34</v>
      </c>
      <c r="E8" s="42">
        <v>5</v>
      </c>
      <c r="F8" s="42">
        <v>35</v>
      </c>
      <c r="G8" s="42">
        <v>55</v>
      </c>
      <c r="H8" s="42">
        <v>6</v>
      </c>
      <c r="I8" s="42">
        <v>7</v>
      </c>
    </row>
    <row r="9" spans="1:9" ht="12.75">
      <c r="A9" s="42"/>
      <c r="B9" s="42">
        <v>1</v>
      </c>
      <c r="C9" s="42">
        <v>3</v>
      </c>
      <c r="D9" s="42">
        <v>58</v>
      </c>
      <c r="E9" s="42">
        <v>5</v>
      </c>
      <c r="F9" s="42">
        <v>59</v>
      </c>
      <c r="G9" s="42">
        <v>87</v>
      </c>
      <c r="H9" s="42">
        <v>6</v>
      </c>
      <c r="I9" s="42">
        <v>7</v>
      </c>
    </row>
    <row r="10" spans="1:9" ht="12.75">
      <c r="A10" s="42"/>
      <c r="B10" s="42">
        <v>1</v>
      </c>
      <c r="C10" s="42">
        <v>4</v>
      </c>
      <c r="D10" s="42">
        <v>90</v>
      </c>
      <c r="E10" s="42">
        <v>5</v>
      </c>
      <c r="F10" s="42">
        <v>91</v>
      </c>
      <c r="G10" s="42">
        <v>100</v>
      </c>
      <c r="H10" s="42">
        <v>6</v>
      </c>
      <c r="I10" s="42">
        <v>7</v>
      </c>
    </row>
    <row r="11" spans="1:9" ht="12.75">
      <c r="A11" s="42"/>
      <c r="B11" s="42">
        <v>1</v>
      </c>
      <c r="C11" s="42">
        <v>5</v>
      </c>
      <c r="D11" s="42">
        <v>103</v>
      </c>
      <c r="E11" s="42">
        <v>5</v>
      </c>
      <c r="F11" s="42">
        <v>104</v>
      </c>
      <c r="G11" s="42">
        <v>104</v>
      </c>
      <c r="H11" s="42">
        <v>6</v>
      </c>
      <c r="I11" s="42">
        <v>7</v>
      </c>
    </row>
    <row r="12" spans="1:9" ht="12.75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12.75">
      <c r="A13" s="42"/>
      <c r="B13" s="42"/>
      <c r="C13" s="42"/>
      <c r="D13" s="42"/>
      <c r="E13" s="42"/>
      <c r="F13" s="42"/>
      <c r="G13" s="42"/>
      <c r="H13" s="42"/>
      <c r="I13" s="42"/>
    </row>
    <row r="14" spans="1:9" ht="12.7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2.75">
      <c r="A15" s="42"/>
      <c r="B15" s="42"/>
      <c r="C15" s="42"/>
      <c r="D15" s="42"/>
      <c r="E15" s="42"/>
      <c r="F15" s="42"/>
      <c r="G15" s="42"/>
      <c r="H15" s="42"/>
      <c r="I15" s="4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18"/>
  <sheetViews>
    <sheetView showZeros="0" tabSelected="1" zoomScale="80" zoomScaleNormal="80" zoomScaleSheetLayoutView="100" workbookViewId="0" topLeftCell="B1">
      <selection activeCell="I33" sqref="I33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9.875" style="3" customWidth="1"/>
    <col min="5" max="5" width="16.25390625" style="0" customWidth="1"/>
    <col min="6" max="6" width="18.00390625" style="0" customWidth="1"/>
    <col min="7" max="7" width="16.875" style="0" customWidth="1"/>
  </cols>
  <sheetData>
    <row r="1" spans="2:6" ht="12.75">
      <c r="B1" s="71"/>
      <c r="C1" s="32"/>
      <c r="D1" s="31"/>
      <c r="E1" s="33"/>
      <c r="F1" s="7"/>
    </row>
    <row r="2" spans="2:6" s="12" customFormat="1" ht="12.75">
      <c r="B2" s="34"/>
      <c r="C2" s="30"/>
      <c r="D2" s="41"/>
      <c r="E2" s="9"/>
      <c r="F2" s="40"/>
    </row>
    <row r="3" spans="2:6" s="12" customFormat="1" ht="12.75">
      <c r="B3" s="13"/>
      <c r="C3" s="29"/>
      <c r="D3" s="29"/>
      <c r="E3" s="3"/>
      <c r="F3" s="40"/>
    </row>
    <row r="4" spans="2:6" s="12" customFormat="1" ht="25.5" customHeight="1">
      <c r="B4" s="13"/>
      <c r="C4" s="14"/>
      <c r="D4" s="14"/>
      <c r="E4"/>
      <c r="F4" s="127"/>
    </row>
    <row r="5" spans="1:7" s="12" customFormat="1" ht="21.75" customHeight="1" thickBot="1">
      <c r="A5"/>
      <c r="B5" s="161" t="s">
        <v>59</v>
      </c>
      <c r="C5" s="162"/>
      <c r="D5" s="162"/>
      <c r="E5"/>
      <c r="F5" s="102"/>
      <c r="G5" s="128"/>
    </row>
    <row r="6" spans="2:7" s="12" customFormat="1" ht="18.75" customHeight="1">
      <c r="B6" s="4"/>
      <c r="C6" s="4"/>
      <c r="D6" s="7"/>
      <c r="E6"/>
      <c r="F6" s="15"/>
      <c r="G6" s="16"/>
    </row>
    <row r="7" spans="1:8" s="12" customFormat="1" ht="24" customHeight="1">
      <c r="A7" s="8"/>
      <c r="B7" s="8"/>
      <c r="C7" s="363" t="s">
        <v>63</v>
      </c>
      <c r="D7" s="363"/>
      <c r="E7" s="363"/>
      <c r="F7" s="27"/>
      <c r="G7" s="362"/>
      <c r="H7" s="362"/>
    </row>
    <row r="8" spans="1:7" s="12" customFormat="1" ht="40.5" customHeight="1">
      <c r="A8" s="4"/>
      <c r="B8" s="163" t="s">
        <v>60</v>
      </c>
      <c r="C8" s="164"/>
      <c r="D8" s="165"/>
      <c r="E8" s="165"/>
      <c r="F8" s="17"/>
      <c r="G8" s="37"/>
    </row>
    <row r="9" spans="1:7" s="12" customFormat="1" ht="33" customHeight="1">
      <c r="A9" s="18"/>
      <c r="B9" s="166" t="s">
        <v>61</v>
      </c>
      <c r="C9" s="364" t="s">
        <v>62</v>
      </c>
      <c r="D9" s="364"/>
      <c r="E9" s="364"/>
      <c r="F9" s="15"/>
      <c r="G9" s="37"/>
    </row>
    <row r="10" spans="2:7" s="12" customFormat="1" ht="27.75" customHeight="1">
      <c r="B10" s="19"/>
      <c r="C10" s="355"/>
      <c r="D10" s="355"/>
      <c r="E10" s="355"/>
      <c r="F10" s="15"/>
      <c r="G10" s="37"/>
    </row>
    <row r="11" spans="2:7" s="12" customFormat="1" ht="30.75" customHeight="1">
      <c r="B11" s="58"/>
      <c r="C11" s="355"/>
      <c r="D11" s="355"/>
      <c r="E11" s="355"/>
      <c r="F11" s="15"/>
      <c r="G11" s="37"/>
    </row>
    <row r="12" spans="2:7" s="12" customFormat="1" ht="27" customHeight="1" thickBot="1">
      <c r="B12" s="19"/>
      <c r="C12" s="358"/>
      <c r="D12" s="359"/>
      <c r="E12" s="20"/>
      <c r="F12" s="20"/>
      <c r="G12" s="21"/>
    </row>
    <row r="13" spans="1:7" s="12" customFormat="1" ht="30.75" customHeight="1" thickBot="1">
      <c r="A13" s="1"/>
      <c r="B13" s="70"/>
      <c r="C13" s="360"/>
      <c r="D13" s="360"/>
      <c r="E13" s="360"/>
      <c r="F13" s="361"/>
      <c r="G13" s="22"/>
    </row>
    <row r="14" spans="2:7" s="12" customFormat="1" ht="18" customHeight="1">
      <c r="B14" s="4"/>
      <c r="C14" s="4"/>
      <c r="D14"/>
      <c r="E14" s="15"/>
      <c r="F14" s="15"/>
      <c r="G14" s="23"/>
    </row>
    <row r="15" spans="2:7" s="12" customFormat="1" ht="18.75" customHeight="1" thickBot="1">
      <c r="B15" s="4"/>
      <c r="C15" s="4"/>
      <c r="D15"/>
      <c r="E15" s="15"/>
      <c r="F15" s="15"/>
      <c r="G15" s="24"/>
    </row>
    <row r="16" spans="2:6" s="12" customFormat="1" ht="12.75">
      <c r="B16" s="5"/>
      <c r="C16" s="5"/>
      <c r="D16" s="2"/>
      <c r="E16" s="25"/>
      <c r="F16" s="26"/>
    </row>
    <row r="17" spans="1:6" s="12" customFormat="1" ht="12.75" customHeight="1" thickBot="1">
      <c r="A17" s="12" t="s">
        <v>7</v>
      </c>
      <c r="B17" s="38"/>
      <c r="C17" s="38"/>
      <c r="D17" s="39"/>
      <c r="E17" s="35"/>
      <c r="F17" s="38"/>
    </row>
    <row r="18" spans="2:7" s="4" customFormat="1" ht="40.5" customHeight="1">
      <c r="B18" s="146" t="s">
        <v>36</v>
      </c>
      <c r="C18" s="159" t="s">
        <v>18</v>
      </c>
      <c r="D18" s="159" t="s">
        <v>37</v>
      </c>
      <c r="F18" s="159" t="s">
        <v>57</v>
      </c>
      <c r="G18" s="160" t="s">
        <v>58</v>
      </c>
    </row>
    <row r="19" spans="1:5" s="4" customFormat="1" ht="16.5" customHeight="1" thickBot="1">
      <c r="A19" s="4" t="s">
        <v>22</v>
      </c>
      <c r="B19" s="109">
        <v>1</v>
      </c>
      <c r="C19" s="110" t="s">
        <v>16</v>
      </c>
      <c r="D19" s="111">
        <v>2</v>
      </c>
      <c r="E19" s="112" t="s">
        <v>20</v>
      </c>
    </row>
    <row r="20" spans="1:7" s="4" customFormat="1" ht="33" customHeight="1">
      <c r="A20" s="4" t="s">
        <v>11</v>
      </c>
      <c r="B20" s="131" t="s">
        <v>24</v>
      </c>
      <c r="C20" s="132">
        <v>110</v>
      </c>
      <c r="D20" s="133">
        <v>110</v>
      </c>
      <c r="E20" s="44">
        <v>110</v>
      </c>
      <c r="F20" s="72">
        <v>1326</v>
      </c>
      <c r="G20" s="73">
        <v>1136</v>
      </c>
    </row>
    <row r="21" spans="1:7" s="12" customFormat="1" ht="18" customHeight="1">
      <c r="A21" s="4" t="s">
        <v>11</v>
      </c>
      <c r="B21" s="134" t="s">
        <v>25</v>
      </c>
      <c r="C21" s="135">
        <v>120</v>
      </c>
      <c r="D21" s="136">
        <v>120</v>
      </c>
      <c r="E21" s="45">
        <v>120</v>
      </c>
      <c r="F21" s="74">
        <v>20937178</v>
      </c>
      <c r="G21" s="75">
        <v>23948819</v>
      </c>
    </row>
    <row r="22" spans="1:7" s="12" customFormat="1" ht="17.25" customHeight="1">
      <c r="A22" s="4" t="s">
        <v>11</v>
      </c>
      <c r="B22" s="134" t="s">
        <v>26</v>
      </c>
      <c r="C22" s="135">
        <v>130</v>
      </c>
      <c r="D22" s="137">
        <v>130</v>
      </c>
      <c r="E22" s="46">
        <v>130</v>
      </c>
      <c r="F22" s="76">
        <f>3772665-1</f>
        <v>3772664</v>
      </c>
      <c r="G22" s="77">
        <v>4756752</v>
      </c>
    </row>
    <row r="23" spans="1:7" s="12" customFormat="1" ht="28.5" customHeight="1">
      <c r="A23" s="4" t="s">
        <v>11</v>
      </c>
      <c r="B23" s="134" t="s">
        <v>27</v>
      </c>
      <c r="C23" s="135">
        <v>135</v>
      </c>
      <c r="D23" s="136">
        <v>135</v>
      </c>
      <c r="E23" s="45">
        <v>135</v>
      </c>
      <c r="F23" s="74">
        <v>0</v>
      </c>
      <c r="G23" s="75">
        <v>0</v>
      </c>
    </row>
    <row r="24" spans="1:7" s="12" customFormat="1" ht="16.5" customHeight="1">
      <c r="A24" s="4" t="s">
        <v>11</v>
      </c>
      <c r="B24" s="134" t="s">
        <v>28</v>
      </c>
      <c r="C24" s="135">
        <v>140</v>
      </c>
      <c r="D24" s="138">
        <v>140</v>
      </c>
      <c r="E24" s="49">
        <v>140</v>
      </c>
      <c r="F24" s="78">
        <f>(F25+F26+F27+F28)</f>
        <v>390398</v>
      </c>
      <c r="G24" s="79">
        <f>(G25+G26+G27+G28)</f>
        <v>480513</v>
      </c>
    </row>
    <row r="25" spans="1:7" s="12" customFormat="1" ht="27.75" customHeight="1">
      <c r="A25" s="4" t="s">
        <v>11</v>
      </c>
      <c r="B25" s="134" t="s">
        <v>29</v>
      </c>
      <c r="C25" s="135"/>
      <c r="D25" s="137">
        <v>141</v>
      </c>
      <c r="E25" s="46">
        <v>141</v>
      </c>
      <c r="F25" s="76">
        <v>327231</v>
      </c>
      <c r="G25" s="77">
        <v>416351</v>
      </c>
    </row>
    <row r="26" spans="1:7" s="12" customFormat="1" ht="19.5" customHeight="1">
      <c r="A26" s="4" t="s">
        <v>11</v>
      </c>
      <c r="B26" s="134" t="s">
        <v>30</v>
      </c>
      <c r="C26" s="135"/>
      <c r="D26" s="137">
        <v>142</v>
      </c>
      <c r="E26" s="46">
        <v>142</v>
      </c>
      <c r="F26" s="76">
        <v>34991</v>
      </c>
      <c r="G26" s="77">
        <v>34991</v>
      </c>
    </row>
    <row r="27" spans="1:7" s="12" customFormat="1" ht="21.75" customHeight="1">
      <c r="A27" s="4" t="s">
        <v>11</v>
      </c>
      <c r="B27" s="134" t="s">
        <v>31</v>
      </c>
      <c r="C27" s="135"/>
      <c r="D27" s="137">
        <v>143</v>
      </c>
      <c r="E27" s="46">
        <v>143</v>
      </c>
      <c r="F27" s="76">
        <v>14497</v>
      </c>
      <c r="G27" s="77">
        <v>16092</v>
      </c>
    </row>
    <row r="28" spans="1:7" s="12" customFormat="1" ht="18.75" customHeight="1">
      <c r="A28" s="4" t="s">
        <v>11</v>
      </c>
      <c r="B28" s="134" t="s">
        <v>32</v>
      </c>
      <c r="C28" s="135"/>
      <c r="D28" s="137">
        <v>144</v>
      </c>
      <c r="E28" s="46">
        <v>144</v>
      </c>
      <c r="F28" s="76">
        <v>13679</v>
      </c>
      <c r="G28" s="77">
        <v>13079</v>
      </c>
    </row>
    <row r="29" spans="1:7" s="12" customFormat="1" ht="20.25" customHeight="1">
      <c r="A29" s="4" t="s">
        <v>11</v>
      </c>
      <c r="B29" s="134" t="s">
        <v>33</v>
      </c>
      <c r="C29" s="135">
        <v>145</v>
      </c>
      <c r="D29" s="137">
        <v>145</v>
      </c>
      <c r="E29" s="46">
        <v>145</v>
      </c>
      <c r="F29" s="76">
        <v>107343</v>
      </c>
      <c r="G29" s="77">
        <v>117577</v>
      </c>
    </row>
    <row r="30" spans="1:7" s="12" customFormat="1" ht="18.75" customHeight="1" thickBot="1">
      <c r="A30" s="4" t="s">
        <v>11</v>
      </c>
      <c r="B30" s="134" t="s">
        <v>34</v>
      </c>
      <c r="C30" s="135">
        <v>150</v>
      </c>
      <c r="D30" s="139">
        <v>150</v>
      </c>
      <c r="E30" s="47">
        <v>150</v>
      </c>
      <c r="F30" s="80">
        <v>946839</v>
      </c>
      <c r="G30" s="81">
        <v>1608216</v>
      </c>
    </row>
    <row r="31" spans="1:7" s="12" customFormat="1" ht="26.25" customHeight="1" thickBot="1">
      <c r="A31" s="4" t="s">
        <v>11</v>
      </c>
      <c r="B31" s="140" t="s">
        <v>35</v>
      </c>
      <c r="C31" s="141">
        <v>190</v>
      </c>
      <c r="D31" s="142">
        <v>190</v>
      </c>
      <c r="E31" s="48">
        <v>190</v>
      </c>
      <c r="F31" s="82">
        <f>(F20+F21+F22+F23+F24+F29+F30)</f>
        <v>26155748</v>
      </c>
      <c r="G31" s="83">
        <f>(G20+G21+G22+G23+G24+G29+G30)</f>
        <v>30913013</v>
      </c>
    </row>
    <row r="32" spans="1:6" s="12" customFormat="1" ht="14.25" thickBot="1">
      <c r="A32" s="4"/>
      <c r="B32" s="143"/>
      <c r="C32" s="144"/>
      <c r="D32" s="145"/>
      <c r="E32" s="6"/>
      <c r="F32" s="6"/>
    </row>
    <row r="33" spans="1:7" s="12" customFormat="1" ht="41.25" customHeight="1">
      <c r="A33" s="4"/>
      <c r="B33" s="146" t="s">
        <v>36</v>
      </c>
      <c r="C33" s="146" t="s">
        <v>18</v>
      </c>
      <c r="D33" s="146" t="s">
        <v>37</v>
      </c>
      <c r="E33" s="115">
        <f>E18</f>
        <v>0</v>
      </c>
      <c r="F33" s="115" t="str">
        <f>F18</f>
        <v>At the beginning of the reported period       </v>
      </c>
      <c r="G33" s="115" t="str">
        <f>G18</f>
        <v>At the end of the reported period</v>
      </c>
    </row>
    <row r="34" spans="1:7" s="12" customFormat="1" ht="18.75" customHeight="1" thickBot="1">
      <c r="A34" s="4" t="s">
        <v>22</v>
      </c>
      <c r="B34" s="147">
        <v>1</v>
      </c>
      <c r="C34" s="148" t="s">
        <v>16</v>
      </c>
      <c r="D34" s="149">
        <v>2</v>
      </c>
      <c r="E34" s="116" t="s">
        <v>20</v>
      </c>
      <c r="F34" s="112">
        <v>3</v>
      </c>
      <c r="G34" s="117">
        <v>4</v>
      </c>
    </row>
    <row r="35" spans="1:7" s="12" customFormat="1" ht="33" customHeight="1">
      <c r="A35" s="12" t="s">
        <v>11</v>
      </c>
      <c r="B35" s="131" t="s">
        <v>38</v>
      </c>
      <c r="C35" s="150">
        <v>210</v>
      </c>
      <c r="D35" s="151">
        <v>210</v>
      </c>
      <c r="E35" s="51">
        <v>210</v>
      </c>
      <c r="F35" s="84">
        <f>(F36+F37+F38+F39+F40+F41)</f>
        <v>1081612</v>
      </c>
      <c r="G35" s="85">
        <f>(G36+G37+G38+G39+G40+G41)</f>
        <v>1335739</v>
      </c>
    </row>
    <row r="36" spans="1:7" s="12" customFormat="1" ht="42" customHeight="1">
      <c r="A36" s="12" t="s">
        <v>11</v>
      </c>
      <c r="B36" s="152" t="s">
        <v>39</v>
      </c>
      <c r="C36" s="153">
        <v>211</v>
      </c>
      <c r="D36" s="154">
        <v>211</v>
      </c>
      <c r="E36" s="52">
        <v>211</v>
      </c>
      <c r="F36" s="76">
        <v>847918</v>
      </c>
      <c r="G36" s="77">
        <v>962480</v>
      </c>
    </row>
    <row r="37" spans="1:7" s="12" customFormat="1" ht="27" customHeight="1">
      <c r="A37" s="12" t="s">
        <v>11</v>
      </c>
      <c r="B37" s="152" t="s">
        <v>40</v>
      </c>
      <c r="C37" s="153">
        <v>213</v>
      </c>
      <c r="D37" s="154">
        <v>213</v>
      </c>
      <c r="E37" s="52">
        <v>213</v>
      </c>
      <c r="F37" s="76">
        <v>84</v>
      </c>
      <c r="G37" s="77">
        <v>410</v>
      </c>
    </row>
    <row r="38" spans="1:7" s="12" customFormat="1" ht="18.75" customHeight="1">
      <c r="A38" s="12" t="s">
        <v>11</v>
      </c>
      <c r="B38" s="152" t="s">
        <v>41</v>
      </c>
      <c r="C38" s="153">
        <v>214</v>
      </c>
      <c r="D38" s="154">
        <v>214</v>
      </c>
      <c r="E38" s="52">
        <v>214</v>
      </c>
      <c r="F38" s="76">
        <v>42217</v>
      </c>
      <c r="G38" s="77">
        <v>38145</v>
      </c>
    </row>
    <row r="39" spans="1:7" s="12" customFormat="1" ht="17.25" customHeight="1">
      <c r="A39" s="12" t="s">
        <v>11</v>
      </c>
      <c r="B39" s="152" t="s">
        <v>42</v>
      </c>
      <c r="C39" s="153">
        <v>215</v>
      </c>
      <c r="D39" s="154">
        <v>215</v>
      </c>
      <c r="E39" s="52">
        <v>215</v>
      </c>
      <c r="F39" s="76">
        <v>0</v>
      </c>
      <c r="G39" s="77">
        <v>0</v>
      </c>
    </row>
    <row r="40" spans="1:7" s="12" customFormat="1" ht="16.5" customHeight="1">
      <c r="A40" s="12" t="s">
        <v>11</v>
      </c>
      <c r="B40" s="152" t="s">
        <v>43</v>
      </c>
      <c r="C40" s="153">
        <v>216</v>
      </c>
      <c r="D40" s="154">
        <v>216</v>
      </c>
      <c r="E40" s="52">
        <v>216</v>
      </c>
      <c r="F40" s="76">
        <v>190600</v>
      </c>
      <c r="G40" s="77">
        <v>334361</v>
      </c>
    </row>
    <row r="41" spans="1:7" s="12" customFormat="1" ht="18" customHeight="1">
      <c r="A41" s="12" t="s">
        <v>11</v>
      </c>
      <c r="B41" s="152" t="s">
        <v>44</v>
      </c>
      <c r="C41" s="153">
        <v>217</v>
      </c>
      <c r="D41" s="154">
        <v>217</v>
      </c>
      <c r="E41" s="52">
        <v>217</v>
      </c>
      <c r="F41" s="76">
        <v>793</v>
      </c>
      <c r="G41" s="77">
        <v>343</v>
      </c>
    </row>
    <row r="42" spans="1:7" s="12" customFormat="1" ht="31.5" customHeight="1">
      <c r="A42" s="12" t="s">
        <v>11</v>
      </c>
      <c r="B42" s="152" t="s">
        <v>45</v>
      </c>
      <c r="C42" s="153">
        <v>220</v>
      </c>
      <c r="D42" s="154">
        <v>220</v>
      </c>
      <c r="E42" s="52">
        <v>220</v>
      </c>
      <c r="F42" s="76">
        <v>1922618</v>
      </c>
      <c r="G42" s="77">
        <v>1855616</v>
      </c>
    </row>
    <row r="43" spans="1:7" s="12" customFormat="1" ht="43.5" customHeight="1">
      <c r="A43" s="12" t="s">
        <v>11</v>
      </c>
      <c r="B43" s="152" t="s">
        <v>46</v>
      </c>
      <c r="C43" s="153">
        <v>230</v>
      </c>
      <c r="D43" s="155">
        <v>230</v>
      </c>
      <c r="E43" s="53">
        <v>230</v>
      </c>
      <c r="F43" s="78">
        <f>(F44+F45+F46)</f>
        <v>42256</v>
      </c>
      <c r="G43" s="79">
        <f>(G44+G45+G46)</f>
        <v>39649</v>
      </c>
    </row>
    <row r="44" spans="1:7" s="12" customFormat="1" ht="24" customHeight="1">
      <c r="A44" s="12" t="s">
        <v>11</v>
      </c>
      <c r="B44" s="152" t="s">
        <v>47</v>
      </c>
      <c r="C44" s="153">
        <v>231</v>
      </c>
      <c r="D44" s="156">
        <v>231</v>
      </c>
      <c r="E44" s="54">
        <v>231</v>
      </c>
      <c r="F44" s="76">
        <v>0</v>
      </c>
      <c r="G44" s="77">
        <v>0</v>
      </c>
    </row>
    <row r="45" spans="1:7" s="12" customFormat="1" ht="15.75" customHeight="1">
      <c r="A45" s="12" t="s">
        <v>11</v>
      </c>
      <c r="B45" s="152" t="s">
        <v>48</v>
      </c>
      <c r="C45" s="153"/>
      <c r="D45" s="154">
        <v>232</v>
      </c>
      <c r="E45" s="52">
        <v>232</v>
      </c>
      <c r="F45" s="76">
        <v>25403</v>
      </c>
      <c r="G45" s="77">
        <v>21195</v>
      </c>
    </row>
    <row r="46" spans="1:7" s="12" customFormat="1" ht="15.75" customHeight="1">
      <c r="A46" s="12" t="s">
        <v>11</v>
      </c>
      <c r="B46" s="152" t="s">
        <v>49</v>
      </c>
      <c r="C46" s="153"/>
      <c r="D46" s="154">
        <v>233</v>
      </c>
      <c r="E46" s="52">
        <v>233</v>
      </c>
      <c r="F46" s="76">
        <v>16853</v>
      </c>
      <c r="G46" s="77">
        <v>18454</v>
      </c>
    </row>
    <row r="47" spans="1:7" s="12" customFormat="1" ht="42" customHeight="1">
      <c r="A47" s="12" t="s">
        <v>11</v>
      </c>
      <c r="B47" s="152" t="s">
        <v>46</v>
      </c>
      <c r="C47" s="153">
        <v>240</v>
      </c>
      <c r="D47" s="155">
        <v>240</v>
      </c>
      <c r="E47" s="53">
        <v>240</v>
      </c>
      <c r="F47" s="78">
        <f>(F48+F49+F50)</f>
        <v>1463861</v>
      </c>
      <c r="G47" s="79">
        <f>(G48+G49+G50)</f>
        <v>1716852</v>
      </c>
    </row>
    <row r="48" spans="1:7" s="12" customFormat="1" ht="26.25" customHeight="1">
      <c r="A48" s="12" t="s">
        <v>11</v>
      </c>
      <c r="B48" s="152" t="s">
        <v>50</v>
      </c>
      <c r="C48" s="153">
        <v>241</v>
      </c>
      <c r="D48" s="154">
        <v>241</v>
      </c>
      <c r="E48" s="52">
        <v>241</v>
      </c>
      <c r="F48" s="76">
        <v>899648</v>
      </c>
      <c r="G48" s="77">
        <v>1048101</v>
      </c>
    </row>
    <row r="49" spans="1:7" s="12" customFormat="1" ht="18.75" customHeight="1">
      <c r="A49" s="12" t="s">
        <v>11</v>
      </c>
      <c r="B49" s="152" t="s">
        <v>51</v>
      </c>
      <c r="C49" s="153"/>
      <c r="D49" s="154">
        <v>242</v>
      </c>
      <c r="E49" s="52">
        <v>242</v>
      </c>
      <c r="F49" s="74">
        <v>242802</v>
      </c>
      <c r="G49" s="75">
        <v>214270</v>
      </c>
    </row>
    <row r="50" spans="1:7" s="12" customFormat="1" ht="17.25" customHeight="1">
      <c r="A50" s="12" t="s">
        <v>11</v>
      </c>
      <c r="B50" s="152" t="s">
        <v>49</v>
      </c>
      <c r="C50" s="153"/>
      <c r="D50" s="154">
        <v>243</v>
      </c>
      <c r="E50" s="52">
        <v>243</v>
      </c>
      <c r="F50" s="74">
        <f>321408+3</f>
        <v>321411</v>
      </c>
      <c r="G50" s="75">
        <v>454481</v>
      </c>
    </row>
    <row r="51" spans="1:7" s="12" customFormat="1" ht="18" customHeight="1">
      <c r="A51" s="12" t="s">
        <v>11</v>
      </c>
      <c r="B51" s="152" t="s">
        <v>52</v>
      </c>
      <c r="C51" s="153">
        <v>250</v>
      </c>
      <c r="D51" s="154">
        <v>250</v>
      </c>
      <c r="E51" s="52">
        <v>250</v>
      </c>
      <c r="F51" s="74">
        <v>35321</v>
      </c>
      <c r="G51" s="75">
        <v>35411</v>
      </c>
    </row>
    <row r="52" spans="1:7" s="12" customFormat="1" ht="19.5" customHeight="1">
      <c r="A52" s="12" t="s">
        <v>11</v>
      </c>
      <c r="B52" s="152" t="s">
        <v>53</v>
      </c>
      <c r="C52" s="153">
        <v>260</v>
      </c>
      <c r="D52" s="156">
        <v>260</v>
      </c>
      <c r="E52" s="54">
        <v>260</v>
      </c>
      <c r="F52" s="74">
        <v>268197</v>
      </c>
      <c r="G52" s="75">
        <v>165531</v>
      </c>
    </row>
    <row r="53" spans="1:7" s="12" customFormat="1" ht="20.25" customHeight="1" thickBot="1">
      <c r="A53" s="12" t="s">
        <v>11</v>
      </c>
      <c r="B53" s="152" t="s">
        <v>54</v>
      </c>
      <c r="C53" s="153">
        <v>270</v>
      </c>
      <c r="D53" s="156">
        <v>270</v>
      </c>
      <c r="E53" s="54">
        <v>270</v>
      </c>
      <c r="F53" s="86">
        <v>412</v>
      </c>
      <c r="G53" s="87">
        <v>1282</v>
      </c>
    </row>
    <row r="54" spans="1:7" s="12" customFormat="1" ht="18.75" customHeight="1" thickBot="1">
      <c r="A54" s="12" t="s">
        <v>11</v>
      </c>
      <c r="B54" s="140" t="s">
        <v>55</v>
      </c>
      <c r="C54" s="153">
        <v>290</v>
      </c>
      <c r="D54" s="157">
        <v>290</v>
      </c>
      <c r="E54" s="55">
        <v>290</v>
      </c>
      <c r="F54" s="82">
        <f>(F35+F42+F43+F47+F51+F52+F53)</f>
        <v>4814277</v>
      </c>
      <c r="G54" s="83">
        <f>(G35+G42+G43+G47+G51+G52+G53)</f>
        <v>5150080</v>
      </c>
    </row>
    <row r="55" spans="1:7" s="12" customFormat="1" ht="18.75" customHeight="1" thickBot="1">
      <c r="A55" s="12" t="s">
        <v>11</v>
      </c>
      <c r="B55" s="140" t="s">
        <v>56</v>
      </c>
      <c r="C55" s="158">
        <v>300</v>
      </c>
      <c r="D55" s="157">
        <v>300</v>
      </c>
      <c r="E55" s="55">
        <v>300</v>
      </c>
      <c r="F55" s="82">
        <f>(F31+F54)</f>
        <v>30970025</v>
      </c>
      <c r="G55" s="83">
        <f>(G31+G54)</f>
        <v>36063093</v>
      </c>
    </row>
    <row r="56" spans="1:7" s="12" customFormat="1" ht="13.5" thickBot="1">
      <c r="A56" s="5"/>
      <c r="B56" s="103"/>
      <c r="C56" s="108"/>
      <c r="D56" s="104"/>
      <c r="E56" s="105"/>
      <c r="F56" s="106"/>
      <c r="G56" s="107"/>
    </row>
    <row r="57" spans="1:7" s="12" customFormat="1" ht="38.25" customHeight="1">
      <c r="A57" s="4"/>
      <c r="B57" s="146" t="s">
        <v>64</v>
      </c>
      <c r="C57" s="175" t="s">
        <v>15</v>
      </c>
      <c r="D57" s="176" t="s">
        <v>37</v>
      </c>
      <c r="E57" s="115">
        <f>E18</f>
        <v>0</v>
      </c>
      <c r="F57" s="115" t="str">
        <f>F18</f>
        <v>At the beginning of the reported period       </v>
      </c>
      <c r="G57" s="115" t="str">
        <f>G18</f>
        <v>At the end of the reported period</v>
      </c>
    </row>
    <row r="58" spans="1:7" s="12" customFormat="1" ht="18" customHeight="1" thickBot="1">
      <c r="A58" s="4" t="s">
        <v>22</v>
      </c>
      <c r="B58" s="147">
        <v>1</v>
      </c>
      <c r="C58" s="148" t="s">
        <v>16</v>
      </c>
      <c r="D58" s="149">
        <v>2</v>
      </c>
      <c r="E58" s="116" t="s">
        <v>20</v>
      </c>
      <c r="F58" s="118">
        <v>3</v>
      </c>
      <c r="G58" s="117">
        <v>4</v>
      </c>
    </row>
    <row r="59" spans="1:7" s="12" customFormat="1" ht="29.25" customHeight="1">
      <c r="A59" s="4" t="s">
        <v>11</v>
      </c>
      <c r="B59" s="131" t="s">
        <v>65</v>
      </c>
      <c r="C59" s="135">
        <v>410</v>
      </c>
      <c r="D59" s="177">
        <v>410</v>
      </c>
      <c r="E59" s="50">
        <v>410</v>
      </c>
      <c r="F59" s="72">
        <v>1297779</v>
      </c>
      <c r="G59" s="73">
        <v>1297779</v>
      </c>
    </row>
    <row r="60" spans="1:7" s="12" customFormat="1" ht="16.5" customHeight="1">
      <c r="A60" s="4" t="s">
        <v>11</v>
      </c>
      <c r="B60" s="152" t="s">
        <v>66</v>
      </c>
      <c r="C60" s="135">
        <v>420</v>
      </c>
      <c r="D60" s="154">
        <v>420</v>
      </c>
      <c r="E60" s="52">
        <v>420</v>
      </c>
      <c r="F60" s="74">
        <v>5724394</v>
      </c>
      <c r="G60" s="75">
        <v>5711001</v>
      </c>
    </row>
    <row r="61" spans="1:7" s="12" customFormat="1" ht="12.75" customHeight="1">
      <c r="A61" s="4" t="s">
        <v>11</v>
      </c>
      <c r="B61" s="152" t="s">
        <v>67</v>
      </c>
      <c r="C61" s="135">
        <v>430</v>
      </c>
      <c r="D61" s="154">
        <v>430</v>
      </c>
      <c r="E61" s="52">
        <v>430</v>
      </c>
      <c r="F61" s="74">
        <v>64889</v>
      </c>
      <c r="G61" s="75">
        <v>64889</v>
      </c>
    </row>
    <row r="62" spans="1:7" s="12" customFormat="1" ht="29.25" customHeight="1">
      <c r="A62" s="4" t="s">
        <v>11</v>
      </c>
      <c r="B62" s="152" t="s">
        <v>68</v>
      </c>
      <c r="C62" s="135">
        <v>411</v>
      </c>
      <c r="D62" s="154">
        <v>440</v>
      </c>
      <c r="E62" s="52">
        <v>440</v>
      </c>
      <c r="F62" s="88">
        <v>0</v>
      </c>
      <c r="G62" s="89">
        <v>0</v>
      </c>
    </row>
    <row r="63" spans="1:7" s="12" customFormat="1" ht="27" customHeight="1">
      <c r="A63" s="4" t="s">
        <v>11</v>
      </c>
      <c r="B63" s="152" t="s">
        <v>69</v>
      </c>
      <c r="C63" s="135">
        <v>470</v>
      </c>
      <c r="D63" s="154">
        <v>460</v>
      </c>
      <c r="E63" s="52">
        <v>460</v>
      </c>
      <c r="F63" s="74">
        <f>5406479+1</f>
        <v>5406480</v>
      </c>
      <c r="G63" s="75">
        <v>5071423</v>
      </c>
    </row>
    <row r="64" spans="1:7" s="12" customFormat="1" ht="27.75" customHeight="1" thickBot="1">
      <c r="A64" s="4" t="s">
        <v>11</v>
      </c>
      <c r="B64" s="152" t="s">
        <v>70</v>
      </c>
      <c r="C64" s="135">
        <v>470</v>
      </c>
      <c r="D64" s="154">
        <v>470</v>
      </c>
      <c r="E64" s="52">
        <v>470</v>
      </c>
      <c r="F64" s="90" t="s">
        <v>10</v>
      </c>
      <c r="G64" s="75">
        <v>44335</v>
      </c>
    </row>
    <row r="65" spans="1:7" s="12" customFormat="1" ht="19.5" customHeight="1" thickBot="1">
      <c r="A65" s="4" t="s">
        <v>11</v>
      </c>
      <c r="B65" s="167" t="s">
        <v>71</v>
      </c>
      <c r="C65" s="135">
        <v>490</v>
      </c>
      <c r="D65" s="178">
        <v>490</v>
      </c>
      <c r="E65" s="56">
        <v>490</v>
      </c>
      <c r="F65" s="82">
        <f>(F59+F60+F61-F62+F63)</f>
        <v>12493542</v>
      </c>
      <c r="G65" s="83">
        <f>(G59+G60+G61-G62+G63+G64)</f>
        <v>12189427</v>
      </c>
    </row>
    <row r="66" spans="1:7" s="12" customFormat="1" ht="29.25" customHeight="1">
      <c r="A66" s="4" t="s">
        <v>11</v>
      </c>
      <c r="B66" s="167" t="s">
        <v>72</v>
      </c>
      <c r="C66" s="135">
        <v>510</v>
      </c>
      <c r="D66" s="155">
        <v>510</v>
      </c>
      <c r="E66" s="53">
        <v>510</v>
      </c>
      <c r="F66" s="91">
        <f>(F67+F68)</f>
        <v>4772416</v>
      </c>
      <c r="G66" s="92">
        <f>(G67+G68)</f>
        <v>7908511</v>
      </c>
    </row>
    <row r="67" spans="1:7" s="12" customFormat="1" ht="23.25" customHeight="1">
      <c r="A67" s="4" t="s">
        <v>11</v>
      </c>
      <c r="B67" s="152" t="s">
        <v>73</v>
      </c>
      <c r="C67" s="135"/>
      <c r="D67" s="154">
        <v>511</v>
      </c>
      <c r="E67" s="52">
        <v>511</v>
      </c>
      <c r="F67" s="93">
        <v>4719044</v>
      </c>
      <c r="G67" s="94">
        <v>7605610</v>
      </c>
    </row>
    <row r="68" spans="1:7" s="12" customFormat="1" ht="13.5" customHeight="1">
      <c r="A68" s="4" t="s">
        <v>11</v>
      </c>
      <c r="B68" s="152" t="s">
        <v>74</v>
      </c>
      <c r="C68" s="135"/>
      <c r="D68" s="154">
        <v>512</v>
      </c>
      <c r="E68" s="52">
        <v>512</v>
      </c>
      <c r="F68" s="93">
        <v>53372</v>
      </c>
      <c r="G68" s="94">
        <v>302901</v>
      </c>
    </row>
    <row r="69" spans="1:7" s="12" customFormat="1" ht="16.5" customHeight="1">
      <c r="A69" s="4" t="s">
        <v>11</v>
      </c>
      <c r="B69" s="152" t="s">
        <v>75</v>
      </c>
      <c r="C69" s="135">
        <v>515</v>
      </c>
      <c r="D69" s="154">
        <v>515</v>
      </c>
      <c r="E69" s="52">
        <v>515</v>
      </c>
      <c r="F69" s="93">
        <v>248142</v>
      </c>
      <c r="G69" s="94">
        <v>355094</v>
      </c>
    </row>
    <row r="70" spans="1:7" s="12" customFormat="1" ht="17.25" customHeight="1" thickBot="1">
      <c r="A70" s="4" t="s">
        <v>11</v>
      </c>
      <c r="B70" s="152" t="s">
        <v>76</v>
      </c>
      <c r="C70" s="135">
        <v>520</v>
      </c>
      <c r="D70" s="156">
        <v>520</v>
      </c>
      <c r="E70" s="54">
        <v>520</v>
      </c>
      <c r="F70" s="95">
        <v>3178547</v>
      </c>
      <c r="G70" s="96">
        <v>2544413</v>
      </c>
    </row>
    <row r="71" spans="1:10" s="12" customFormat="1" ht="20.25" customHeight="1" thickBot="1">
      <c r="A71" s="4" t="s">
        <v>11</v>
      </c>
      <c r="B71" s="140" t="s">
        <v>77</v>
      </c>
      <c r="C71" s="135">
        <v>590</v>
      </c>
      <c r="D71" s="178">
        <v>590</v>
      </c>
      <c r="E71" s="56">
        <v>590</v>
      </c>
      <c r="F71" s="82">
        <f>(F66+F69+F70)</f>
        <v>8199105</v>
      </c>
      <c r="G71" s="83">
        <f>(G66+G69+G70)</f>
        <v>10808018</v>
      </c>
      <c r="J71" s="129"/>
    </row>
    <row r="72" spans="1:7" s="12" customFormat="1" ht="30.75" customHeight="1">
      <c r="A72" s="4" t="s">
        <v>11</v>
      </c>
      <c r="B72" s="167" t="s">
        <v>78</v>
      </c>
      <c r="C72" s="135">
        <v>610</v>
      </c>
      <c r="D72" s="151">
        <v>610</v>
      </c>
      <c r="E72" s="51">
        <v>610</v>
      </c>
      <c r="F72" s="84">
        <f>(F73+F74)</f>
        <v>5371906</v>
      </c>
      <c r="G72" s="85">
        <f>(G73+G74)</f>
        <v>8031234</v>
      </c>
    </row>
    <row r="73" spans="1:7" s="12" customFormat="1" ht="24" customHeight="1">
      <c r="A73" s="4" t="s">
        <v>11</v>
      </c>
      <c r="B73" s="152" t="s">
        <v>79</v>
      </c>
      <c r="C73" s="135"/>
      <c r="D73" s="154">
        <v>611</v>
      </c>
      <c r="E73" s="52">
        <v>611</v>
      </c>
      <c r="F73" s="74">
        <f>3620964+1</f>
        <v>3620965</v>
      </c>
      <c r="G73" s="75">
        <v>3657806</v>
      </c>
    </row>
    <row r="74" spans="1:7" s="12" customFormat="1" ht="15" customHeight="1">
      <c r="A74" s="4" t="s">
        <v>11</v>
      </c>
      <c r="B74" s="152" t="s">
        <v>80</v>
      </c>
      <c r="C74" s="135"/>
      <c r="D74" s="154">
        <v>612</v>
      </c>
      <c r="E74" s="52">
        <v>612</v>
      </c>
      <c r="F74" s="74">
        <v>1750941</v>
      </c>
      <c r="G74" s="75">
        <v>4373428</v>
      </c>
    </row>
    <row r="75" spans="1:7" s="12" customFormat="1" ht="17.25" customHeight="1">
      <c r="A75" s="4" t="s">
        <v>11</v>
      </c>
      <c r="B75" s="152" t="s">
        <v>81</v>
      </c>
      <c r="C75" s="135">
        <v>620</v>
      </c>
      <c r="D75" s="155">
        <v>620</v>
      </c>
      <c r="E75" s="53">
        <v>620</v>
      </c>
      <c r="F75" s="78">
        <f>(F76+F77+F78+F79+F80+F81)</f>
        <v>4491362</v>
      </c>
      <c r="G75" s="79">
        <f>(G76+G77+G78+G79+G80+G81)</f>
        <v>4327136</v>
      </c>
    </row>
    <row r="76" spans="1:7" s="12" customFormat="1" ht="25.5" customHeight="1">
      <c r="A76" s="4" t="s">
        <v>11</v>
      </c>
      <c r="B76" s="152" t="s">
        <v>82</v>
      </c>
      <c r="C76" s="135">
        <v>621</v>
      </c>
      <c r="D76" s="154">
        <v>621</v>
      </c>
      <c r="E76" s="52">
        <v>621</v>
      </c>
      <c r="F76" s="74">
        <f>3273079-1</f>
        <v>3273078</v>
      </c>
      <c r="G76" s="75">
        <v>3195648</v>
      </c>
    </row>
    <row r="77" spans="1:7" s="12" customFormat="1" ht="19.5" customHeight="1">
      <c r="A77" s="4" t="s">
        <v>11</v>
      </c>
      <c r="B77" s="152" t="s">
        <v>83</v>
      </c>
      <c r="C77" s="135">
        <v>625</v>
      </c>
      <c r="D77" s="154">
        <v>622</v>
      </c>
      <c r="E77" s="52">
        <v>622</v>
      </c>
      <c r="F77" s="74">
        <v>325256</v>
      </c>
      <c r="G77" s="75">
        <v>229477</v>
      </c>
    </row>
    <row r="78" spans="1:7" s="12" customFormat="1" ht="27" customHeight="1">
      <c r="A78" s="4" t="s">
        <v>11</v>
      </c>
      <c r="B78" s="152" t="s">
        <v>84</v>
      </c>
      <c r="C78" s="135">
        <v>622</v>
      </c>
      <c r="D78" s="154">
        <v>623</v>
      </c>
      <c r="E78" s="52">
        <v>623</v>
      </c>
      <c r="F78" s="74">
        <v>182429</v>
      </c>
      <c r="G78" s="75">
        <v>182912</v>
      </c>
    </row>
    <row r="79" spans="1:7" s="12" customFormat="1" ht="28.5" customHeight="1">
      <c r="A79" s="4" t="s">
        <v>11</v>
      </c>
      <c r="B79" s="152" t="s">
        <v>85</v>
      </c>
      <c r="C79" s="135">
        <v>623</v>
      </c>
      <c r="D79" s="154">
        <v>624</v>
      </c>
      <c r="E79" s="52">
        <v>624</v>
      </c>
      <c r="F79" s="74">
        <v>88149</v>
      </c>
      <c r="G79" s="75">
        <v>82656</v>
      </c>
    </row>
    <row r="80" spans="1:7" s="12" customFormat="1" ht="18.75" customHeight="1">
      <c r="A80" s="4" t="s">
        <v>11</v>
      </c>
      <c r="B80" s="152" t="s">
        <v>86</v>
      </c>
      <c r="C80" s="135">
        <v>624</v>
      </c>
      <c r="D80" s="154">
        <v>625</v>
      </c>
      <c r="E80" s="52">
        <v>625</v>
      </c>
      <c r="F80" s="74">
        <v>102852</v>
      </c>
      <c r="G80" s="75">
        <v>221969</v>
      </c>
    </row>
    <row r="81" spans="1:7" s="12" customFormat="1" ht="17.25" customHeight="1">
      <c r="A81" s="4" t="s">
        <v>11</v>
      </c>
      <c r="B81" s="152" t="s">
        <v>87</v>
      </c>
      <c r="C81" s="135">
        <v>625</v>
      </c>
      <c r="D81" s="154">
        <v>626</v>
      </c>
      <c r="E81" s="52">
        <v>626</v>
      </c>
      <c r="F81" s="74">
        <v>519598</v>
      </c>
      <c r="G81" s="75">
        <v>414474</v>
      </c>
    </row>
    <row r="82" spans="1:7" s="12" customFormat="1" ht="29.25" customHeight="1">
      <c r="A82" s="4" t="s">
        <v>11</v>
      </c>
      <c r="B82" s="152" t="s">
        <v>88</v>
      </c>
      <c r="C82" s="135">
        <v>630</v>
      </c>
      <c r="D82" s="154">
        <v>630</v>
      </c>
      <c r="E82" s="52">
        <v>630</v>
      </c>
      <c r="F82" s="74">
        <v>141214</v>
      </c>
      <c r="G82" s="75">
        <v>394230</v>
      </c>
    </row>
    <row r="83" spans="1:7" s="12" customFormat="1" ht="16.5" customHeight="1">
      <c r="A83" s="4" t="s">
        <v>11</v>
      </c>
      <c r="B83" s="152" t="s">
        <v>89</v>
      </c>
      <c r="C83" s="135">
        <v>640</v>
      </c>
      <c r="D83" s="156">
        <v>640</v>
      </c>
      <c r="E83" s="54">
        <v>640</v>
      </c>
      <c r="F83" s="74">
        <v>272896</v>
      </c>
      <c r="G83" s="75">
        <f>313049-1</f>
        <v>313048</v>
      </c>
    </row>
    <row r="84" spans="1:7" s="12" customFormat="1" ht="15.75" customHeight="1">
      <c r="A84" s="4" t="s">
        <v>11</v>
      </c>
      <c r="B84" s="152" t="s">
        <v>90</v>
      </c>
      <c r="C84" s="135">
        <v>650</v>
      </c>
      <c r="D84" s="156">
        <v>650</v>
      </c>
      <c r="E84" s="54">
        <v>650</v>
      </c>
      <c r="F84" s="74">
        <v>0</v>
      </c>
      <c r="G84" s="75">
        <v>0</v>
      </c>
    </row>
    <row r="85" spans="1:7" s="12" customFormat="1" ht="15.75" customHeight="1" thickBot="1">
      <c r="A85" s="4" t="s">
        <v>11</v>
      </c>
      <c r="B85" s="152" t="s">
        <v>91</v>
      </c>
      <c r="C85" s="135">
        <v>660</v>
      </c>
      <c r="D85" s="156">
        <v>660</v>
      </c>
      <c r="E85" s="54">
        <v>660</v>
      </c>
      <c r="F85" s="74">
        <v>0</v>
      </c>
      <c r="G85" s="75">
        <v>0</v>
      </c>
    </row>
    <row r="86" spans="1:7" s="12" customFormat="1" ht="17.25" customHeight="1" thickBot="1">
      <c r="A86" s="4" t="s">
        <v>11</v>
      </c>
      <c r="B86" s="140" t="s">
        <v>92</v>
      </c>
      <c r="C86" s="135">
        <v>690</v>
      </c>
      <c r="D86" s="157">
        <v>690</v>
      </c>
      <c r="E86" s="55">
        <v>690</v>
      </c>
      <c r="F86" s="82">
        <f>(F72+F75+F82+F83+F84+F85)</f>
        <v>10277378</v>
      </c>
      <c r="G86" s="82">
        <f>(G72+G75+G82+G83+G84+G85)</f>
        <v>13065648</v>
      </c>
    </row>
    <row r="87" spans="1:7" s="12" customFormat="1" ht="17.25" customHeight="1" thickBot="1">
      <c r="A87" s="4" t="s">
        <v>11</v>
      </c>
      <c r="B87" s="140" t="s">
        <v>93</v>
      </c>
      <c r="C87" s="141">
        <v>700</v>
      </c>
      <c r="D87" s="179">
        <v>700</v>
      </c>
      <c r="E87" s="57">
        <v>700</v>
      </c>
      <c r="F87" s="97">
        <f>(F65+F71+F86)</f>
        <v>30970025</v>
      </c>
      <c r="G87" s="98">
        <f>(G65+G71+G86)</f>
        <v>36063093</v>
      </c>
    </row>
    <row r="88" spans="1:6" s="12" customFormat="1" ht="32.25" customHeight="1" thickBot="1">
      <c r="A88" s="4"/>
      <c r="B88" s="168"/>
      <c r="C88" s="180" t="s">
        <v>191</v>
      </c>
      <c r="D88" s="181"/>
      <c r="E88" s="2"/>
      <c r="F88" s="102"/>
    </row>
    <row r="89" spans="1:7" s="12" customFormat="1" ht="37.5" customHeight="1">
      <c r="A89" s="4"/>
      <c r="B89" s="146" t="s">
        <v>94</v>
      </c>
      <c r="C89" s="175"/>
      <c r="D89" s="182" t="s">
        <v>37</v>
      </c>
      <c r="E89" s="119">
        <f>E18</f>
        <v>0</v>
      </c>
      <c r="F89" s="119" t="str">
        <f>F18</f>
        <v>At the beginning of the reported period       </v>
      </c>
      <c r="G89" s="119" t="str">
        <f>G18</f>
        <v>At the end of the reported period</v>
      </c>
    </row>
    <row r="90" spans="1:7" s="12" customFormat="1" ht="18.75" customHeight="1" thickBot="1">
      <c r="A90" s="4" t="s">
        <v>22</v>
      </c>
      <c r="B90" s="169">
        <v>1</v>
      </c>
      <c r="C90" s="183" t="s">
        <v>16</v>
      </c>
      <c r="D90" s="149">
        <v>2</v>
      </c>
      <c r="E90" s="116" t="s">
        <v>20</v>
      </c>
      <c r="F90" s="121">
        <v>3</v>
      </c>
      <c r="G90" s="113">
        <v>4</v>
      </c>
    </row>
    <row r="91" spans="1:7" s="12" customFormat="1" ht="21" customHeight="1">
      <c r="A91" s="4" t="s">
        <v>11</v>
      </c>
      <c r="B91" s="170" t="s">
        <v>95</v>
      </c>
      <c r="C91" s="184">
        <v>910</v>
      </c>
      <c r="D91" s="133">
        <v>900</v>
      </c>
      <c r="E91" s="124">
        <v>901</v>
      </c>
      <c r="F91" s="72">
        <v>662331</v>
      </c>
      <c r="G91" s="73">
        <v>707464</v>
      </c>
    </row>
    <row r="92" spans="1:7" s="12" customFormat="1" ht="21" customHeight="1">
      <c r="A92" s="4" t="s">
        <v>11</v>
      </c>
      <c r="B92" s="170" t="s">
        <v>96</v>
      </c>
      <c r="C92" s="184">
        <v>911</v>
      </c>
      <c r="D92" s="136">
        <v>901</v>
      </c>
      <c r="E92" s="125">
        <v>911</v>
      </c>
      <c r="F92" s="74">
        <v>77378</v>
      </c>
      <c r="G92" s="75">
        <v>77378</v>
      </c>
    </row>
    <row r="93" spans="1:7" s="12" customFormat="1" ht="31.5" customHeight="1">
      <c r="A93" s="4" t="s">
        <v>11</v>
      </c>
      <c r="B93" s="171" t="s">
        <v>97</v>
      </c>
      <c r="C93" s="185">
        <v>920</v>
      </c>
      <c r="D93" s="136">
        <v>902</v>
      </c>
      <c r="E93" s="125">
        <v>902</v>
      </c>
      <c r="F93" s="74">
        <v>28546</v>
      </c>
      <c r="G93" s="75">
        <v>21061</v>
      </c>
    </row>
    <row r="94" spans="1:7" s="12" customFormat="1" ht="18" customHeight="1">
      <c r="A94" s="4" t="s">
        <v>11</v>
      </c>
      <c r="B94" s="171" t="s">
        <v>98</v>
      </c>
      <c r="C94" s="184">
        <v>930</v>
      </c>
      <c r="D94" s="136">
        <v>903</v>
      </c>
      <c r="E94" s="125">
        <v>903</v>
      </c>
      <c r="F94" s="74">
        <v>0</v>
      </c>
      <c r="G94" s="75">
        <v>788</v>
      </c>
    </row>
    <row r="95" spans="1:7" s="12" customFormat="1" ht="31.5" customHeight="1">
      <c r="A95" s="4" t="s">
        <v>11</v>
      </c>
      <c r="B95" s="171" t="s">
        <v>99</v>
      </c>
      <c r="C95" s="184">
        <v>940</v>
      </c>
      <c r="D95" s="136">
        <v>904</v>
      </c>
      <c r="E95" s="125">
        <v>904</v>
      </c>
      <c r="F95" s="74">
        <v>167093</v>
      </c>
      <c r="G95" s="75">
        <v>170090</v>
      </c>
    </row>
    <row r="96" spans="1:7" s="12" customFormat="1" ht="26.25" customHeight="1">
      <c r="A96" s="4" t="s">
        <v>11</v>
      </c>
      <c r="B96" s="171" t="s">
        <v>100</v>
      </c>
      <c r="C96" s="184">
        <v>950</v>
      </c>
      <c r="D96" s="136">
        <v>905</v>
      </c>
      <c r="E96" s="125">
        <v>905</v>
      </c>
      <c r="F96" s="74">
        <v>0</v>
      </c>
      <c r="G96" s="75">
        <v>0</v>
      </c>
    </row>
    <row r="97" spans="1:7" s="12" customFormat="1" ht="30.75" customHeight="1">
      <c r="A97" s="4" t="s">
        <v>11</v>
      </c>
      <c r="B97" s="171" t="s">
        <v>101</v>
      </c>
      <c r="C97" s="184">
        <v>960</v>
      </c>
      <c r="D97" s="136">
        <v>906</v>
      </c>
      <c r="E97" s="125">
        <v>906</v>
      </c>
      <c r="F97" s="74">
        <v>8657055</v>
      </c>
      <c r="G97" s="75">
        <v>13311625</v>
      </c>
    </row>
    <row r="98" spans="1:7" s="12" customFormat="1" ht="15.75" customHeight="1">
      <c r="A98" s="4" t="s">
        <v>11</v>
      </c>
      <c r="B98" s="171" t="s">
        <v>102</v>
      </c>
      <c r="C98" s="184">
        <v>970</v>
      </c>
      <c r="D98" s="136">
        <v>907</v>
      </c>
      <c r="E98" s="125">
        <v>907</v>
      </c>
      <c r="F98" s="74">
        <v>10846</v>
      </c>
      <c r="G98" s="75">
        <v>10493</v>
      </c>
    </row>
    <row r="99" spans="1:7" s="12" customFormat="1" ht="28.5" customHeight="1">
      <c r="A99" s="4" t="s">
        <v>11</v>
      </c>
      <c r="B99" s="171" t="s">
        <v>103</v>
      </c>
      <c r="C99" s="184">
        <v>980</v>
      </c>
      <c r="D99" s="136">
        <v>908</v>
      </c>
      <c r="E99" s="125">
        <v>908</v>
      </c>
      <c r="F99" s="74">
        <v>1251</v>
      </c>
      <c r="G99" s="75">
        <v>1372</v>
      </c>
    </row>
    <row r="100" spans="1:7" s="12" customFormat="1" ht="34.5" customHeight="1" thickBot="1">
      <c r="A100" s="4" t="s">
        <v>11</v>
      </c>
      <c r="B100" s="171" t="s">
        <v>104</v>
      </c>
      <c r="C100" s="186"/>
      <c r="D100" s="187">
        <v>909</v>
      </c>
      <c r="E100" s="126">
        <v>909</v>
      </c>
      <c r="F100" s="99">
        <v>65204</v>
      </c>
      <c r="G100" s="87">
        <v>59282</v>
      </c>
    </row>
    <row r="101" spans="1:6" s="12" customFormat="1" ht="22.5" customHeight="1" thickBot="1">
      <c r="A101" s="4"/>
      <c r="B101" s="172"/>
      <c r="C101" s="188" t="s">
        <v>17</v>
      </c>
      <c r="D101" s="189"/>
      <c r="E101" s="43"/>
      <c r="F101" s="43"/>
    </row>
    <row r="102" spans="1:7" s="12" customFormat="1" ht="35.25" customHeight="1">
      <c r="A102" s="4"/>
      <c r="B102" s="173" t="s">
        <v>94</v>
      </c>
      <c r="C102" s="173" t="s">
        <v>15</v>
      </c>
      <c r="D102" s="173" t="s">
        <v>37</v>
      </c>
      <c r="E102" s="122" t="s">
        <v>8</v>
      </c>
      <c r="F102" s="114" t="s">
        <v>9</v>
      </c>
      <c r="G102" s="120" t="s">
        <v>19</v>
      </c>
    </row>
    <row r="103" spans="1:7" s="12" customFormat="1" ht="15.75" customHeight="1" thickBot="1">
      <c r="A103" s="4" t="s">
        <v>22</v>
      </c>
      <c r="B103" s="169">
        <v>1</v>
      </c>
      <c r="C103" s="190" t="s">
        <v>16</v>
      </c>
      <c r="D103" s="191">
        <v>2</v>
      </c>
      <c r="E103" s="123" t="s">
        <v>20</v>
      </c>
      <c r="F103" s="121">
        <v>3</v>
      </c>
      <c r="G103" s="113">
        <v>4</v>
      </c>
    </row>
    <row r="104" spans="1:7" s="12" customFormat="1" ht="18.75" customHeight="1" thickBot="1">
      <c r="A104" s="4" t="s">
        <v>11</v>
      </c>
      <c r="B104" s="174" t="s">
        <v>105</v>
      </c>
      <c r="C104" s="186"/>
      <c r="D104" s="192">
        <v>1000</v>
      </c>
      <c r="E104" s="69">
        <v>1000</v>
      </c>
      <c r="F104" s="100">
        <v>12766438</v>
      </c>
      <c r="G104" s="101">
        <f>12502476-1</f>
        <v>12502475</v>
      </c>
    </row>
    <row r="105" spans="2:6" ht="15.75" customHeight="1">
      <c r="B105" s="9"/>
      <c r="C105" s="9"/>
      <c r="D105" s="36"/>
      <c r="E105" s="9"/>
      <c r="F105" s="9"/>
    </row>
    <row r="106" spans="2:6" ht="15.75" customHeight="1">
      <c r="B106" s="9"/>
      <c r="C106" s="9"/>
      <c r="D106" s="36"/>
      <c r="E106" s="9"/>
      <c r="F106" s="9"/>
    </row>
    <row r="107" spans="2:6" ht="15.75" customHeight="1">
      <c r="B107" s="9"/>
      <c r="C107" s="9"/>
      <c r="D107" s="36"/>
      <c r="E107" s="9"/>
      <c r="F107" s="9"/>
    </row>
    <row r="108" spans="2:6" ht="15.75" customHeight="1">
      <c r="B108" s="9"/>
      <c r="C108" s="9"/>
      <c r="D108" s="36"/>
      <c r="E108" s="9"/>
      <c r="F108" s="9"/>
    </row>
    <row r="109" spans="2:6" ht="15.75" customHeight="1">
      <c r="B109" s="9"/>
      <c r="C109" s="9"/>
      <c r="D109" s="36"/>
      <c r="E109" s="9"/>
      <c r="F109" s="9"/>
    </row>
    <row r="110" spans="2:7" s="1" customFormat="1" ht="12.75">
      <c r="B110" s="59"/>
      <c r="C110" s="60"/>
      <c r="D110" s="28"/>
      <c r="E110" s="28"/>
      <c r="F110" s="9"/>
      <c r="G110" s="61"/>
    </row>
    <row r="111" spans="2:7" s="12" customFormat="1" ht="12.75">
      <c r="B111" s="64"/>
      <c r="C111" s="64"/>
      <c r="D111" s="64"/>
      <c r="E111" s="64"/>
      <c r="F111" s="64"/>
      <c r="G111" s="64"/>
    </row>
    <row r="112" spans="2:7" s="12" customFormat="1" ht="12.75">
      <c r="B112" s="356"/>
      <c r="C112" s="357"/>
      <c r="D112" s="356"/>
      <c r="E112" s="357"/>
      <c r="F112" s="357"/>
      <c r="G112" s="65"/>
    </row>
    <row r="113" spans="2:7" s="12" customFormat="1" ht="12.75">
      <c r="B113" s="68"/>
      <c r="C113" s="14"/>
      <c r="D113" s="68"/>
      <c r="E113" s="14"/>
      <c r="F113" s="14"/>
      <c r="G113" s="65"/>
    </row>
    <row r="114" spans="2:7" ht="12.75" customHeight="1">
      <c r="B114" s="67"/>
      <c r="C114" s="62"/>
      <c r="D114" s="66"/>
      <c r="E114" s="66"/>
      <c r="F114" s="63"/>
      <c r="G114" s="63"/>
    </row>
    <row r="115" ht="12.75">
      <c r="D115"/>
    </row>
    <row r="116" ht="12" customHeight="1">
      <c r="D116" s="10"/>
    </row>
    <row r="117" ht="12.75">
      <c r="D117" s="10"/>
    </row>
    <row r="118" ht="12.75">
      <c r="D118" s="11"/>
    </row>
  </sheetData>
  <mergeCells count="9">
    <mergeCell ref="G7:H7"/>
    <mergeCell ref="C7:E7"/>
    <mergeCell ref="C9:E9"/>
    <mergeCell ref="C10:E10"/>
    <mergeCell ref="C11:E11"/>
    <mergeCell ref="D112:F112"/>
    <mergeCell ref="B112:C112"/>
    <mergeCell ref="C12:D12"/>
    <mergeCell ref="C13:F13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5" min="1" max="6" man="1"/>
    <brk id="87" min="1" max="6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AB60"/>
  <sheetViews>
    <sheetView showZeros="0" zoomScaleSheetLayoutView="100" workbookViewId="0" topLeftCell="B4">
      <selection activeCell="B4" sqref="B4:E10"/>
    </sheetView>
  </sheetViews>
  <sheetFormatPr defaultColWidth="9.00390625" defaultRowHeight="12.75"/>
  <cols>
    <col min="1" max="1" width="4.00390625" style="0" hidden="1" customWidth="1"/>
    <col min="2" max="2" width="28.375" style="266" customWidth="1"/>
    <col min="3" max="3" width="8.00390625" style="0" customWidth="1"/>
    <col min="4" max="4" width="8.375" style="248" customWidth="1"/>
    <col min="5" max="5" width="13.75390625" style="349" customWidth="1"/>
    <col min="6" max="6" width="14.375" style="349" customWidth="1"/>
    <col min="7" max="7" width="14.25390625" style="349" customWidth="1"/>
    <col min="8" max="8" width="12.375" style="0" customWidth="1"/>
    <col min="9" max="9" width="13.75390625" style="2" customWidth="1"/>
    <col min="10" max="11" width="9.125" style="2" hidden="1" customWidth="1"/>
    <col min="12" max="12" width="9.125" style="2" customWidth="1"/>
  </cols>
  <sheetData>
    <row r="1" spans="2:7" ht="12.75">
      <c r="B1" s="31"/>
      <c r="C1" s="32"/>
      <c r="D1" s="31"/>
      <c r="E1" s="311"/>
      <c r="F1" s="312"/>
      <c r="G1" s="313"/>
    </row>
    <row r="2" spans="1:7" ht="12.75">
      <c r="A2" s="4"/>
      <c r="B2" s="194"/>
      <c r="C2" s="195"/>
      <c r="D2" s="193"/>
      <c r="E2" s="311"/>
      <c r="F2" s="314"/>
      <c r="G2" s="315"/>
    </row>
    <row r="3" spans="2:7" ht="16.5" thickBot="1">
      <c r="B3" s="196"/>
      <c r="C3" s="197" t="s">
        <v>106</v>
      </c>
      <c r="D3" s="198"/>
      <c r="E3" s="316"/>
      <c r="F3" s="317"/>
      <c r="G3" s="318" t="s">
        <v>6</v>
      </c>
    </row>
    <row r="4" spans="1:7" ht="12.75">
      <c r="A4" s="12"/>
      <c r="B4" s="350" t="s">
        <v>189</v>
      </c>
      <c r="C4" s="4"/>
      <c r="D4" s="7"/>
      <c r="E4" s="319"/>
      <c r="F4" s="319"/>
      <c r="G4" s="16"/>
    </row>
    <row r="5" spans="1:8" ht="15.75" customHeight="1">
      <c r="A5" s="8"/>
      <c r="B5" s="351" t="s">
        <v>60</v>
      </c>
      <c r="C5" s="362"/>
      <c r="D5" s="362"/>
      <c r="E5" s="362"/>
      <c r="F5" s="320"/>
      <c r="G5" s="362"/>
      <c r="H5" s="362"/>
    </row>
    <row r="6" spans="1:7" ht="39" customHeight="1">
      <c r="A6" s="4"/>
      <c r="B6" s="352" t="s">
        <v>61</v>
      </c>
      <c r="C6" s="364" t="s">
        <v>62</v>
      </c>
      <c r="D6" s="364"/>
      <c r="E6" s="364"/>
      <c r="F6" s="321"/>
      <c r="G6" s="37"/>
    </row>
    <row r="7" spans="1:7" ht="30" customHeight="1">
      <c r="A7" s="18"/>
      <c r="B7" s="143" t="s">
        <v>185</v>
      </c>
      <c r="C7" s="358" t="str">
        <f>('[2]TITUL'!C7)</f>
        <v>2308025192</v>
      </c>
      <c r="D7" s="358"/>
      <c r="E7" s="358"/>
      <c r="F7" s="319"/>
      <c r="G7" s="37"/>
    </row>
    <row r="8" spans="1:7" ht="19.5" customHeight="1">
      <c r="A8" s="12"/>
      <c r="B8" s="353" t="s">
        <v>186</v>
      </c>
      <c r="C8" s="355"/>
      <c r="D8" s="355"/>
      <c r="E8" s="355"/>
      <c r="F8" s="319"/>
      <c r="G8" s="37"/>
    </row>
    <row r="9" spans="1:7" ht="30.75" customHeight="1">
      <c r="A9" s="12"/>
      <c r="B9" s="143" t="s">
        <v>187</v>
      </c>
      <c r="C9" s="355"/>
      <c r="D9" s="355"/>
      <c r="E9" s="355"/>
      <c r="F9" s="319"/>
      <c r="G9" s="37"/>
    </row>
    <row r="10" spans="1:7" ht="18.75" customHeight="1" thickBot="1">
      <c r="A10" s="12"/>
      <c r="B10" s="354" t="s">
        <v>188</v>
      </c>
      <c r="C10" s="358" t="s">
        <v>190</v>
      </c>
      <c r="D10" s="358"/>
      <c r="E10" s="20"/>
      <c r="F10" s="20"/>
      <c r="G10" s="21"/>
    </row>
    <row r="11" spans="1:7" ht="13.5" thickBot="1">
      <c r="A11" s="1"/>
      <c r="B11" s="1"/>
      <c r="C11" s="1"/>
      <c r="D11" s="1"/>
      <c r="E11" s="311"/>
      <c r="F11" s="311"/>
      <c r="G11" s="311"/>
    </row>
    <row r="12" spans="1:13" ht="51" customHeight="1">
      <c r="A12" s="199"/>
      <c r="B12" s="146" t="s">
        <v>94</v>
      </c>
      <c r="C12" s="175" t="s">
        <v>21</v>
      </c>
      <c r="D12" s="159" t="s">
        <v>140</v>
      </c>
      <c r="E12" s="200" t="s">
        <v>8</v>
      </c>
      <c r="F12" s="200" t="s">
        <v>107</v>
      </c>
      <c r="G12" s="201" t="s">
        <v>108</v>
      </c>
      <c r="H12" s="202"/>
      <c r="I12"/>
      <c r="M12" s="2"/>
    </row>
    <row r="13" spans="1:13" ht="13.5" thickBot="1">
      <c r="A13" s="203" t="s">
        <v>22</v>
      </c>
      <c r="B13" s="268">
        <v>1</v>
      </c>
      <c r="C13" s="269" t="s">
        <v>16</v>
      </c>
      <c r="D13" s="269">
        <v>2</v>
      </c>
      <c r="E13" s="204" t="s">
        <v>20</v>
      </c>
      <c r="F13" s="205">
        <v>3</v>
      </c>
      <c r="G13" s="206">
        <v>4</v>
      </c>
      <c r="H13" s="33"/>
      <c r="I13"/>
      <c r="M13" s="2"/>
    </row>
    <row r="14" spans="1:13" ht="97.5" customHeight="1">
      <c r="A14" s="203" t="s">
        <v>11</v>
      </c>
      <c r="B14" s="270" t="s">
        <v>141</v>
      </c>
      <c r="C14" s="271" t="s">
        <v>109</v>
      </c>
      <c r="D14" s="272" t="s">
        <v>109</v>
      </c>
      <c r="E14" s="322" t="s">
        <v>109</v>
      </c>
      <c r="F14" s="207">
        <v>7816360</v>
      </c>
      <c r="G14" s="208">
        <v>5856529</v>
      </c>
      <c r="H14" s="209"/>
      <c r="I14"/>
      <c r="M14" s="2"/>
    </row>
    <row r="15" spans="1:13" ht="26.25" customHeight="1">
      <c r="A15" s="203" t="s">
        <v>11</v>
      </c>
      <c r="B15" s="270" t="s">
        <v>142</v>
      </c>
      <c r="C15" s="273"/>
      <c r="D15" s="274" t="s">
        <v>110</v>
      </c>
      <c r="E15" s="323" t="s">
        <v>110</v>
      </c>
      <c r="F15" s="210">
        <v>7613643</v>
      </c>
      <c r="G15" s="211">
        <v>5742693</v>
      </c>
      <c r="H15" s="209"/>
      <c r="I15"/>
      <c r="M15" s="2"/>
    </row>
    <row r="16" spans="1:13" ht="27" customHeight="1">
      <c r="A16" s="203" t="s">
        <v>11</v>
      </c>
      <c r="B16" s="270" t="s">
        <v>143</v>
      </c>
      <c r="C16" s="273" t="s">
        <v>111</v>
      </c>
      <c r="D16" s="274" t="s">
        <v>111</v>
      </c>
      <c r="E16" s="323" t="s">
        <v>111</v>
      </c>
      <c r="F16" s="213">
        <v>6400774</v>
      </c>
      <c r="G16" s="214">
        <v>4570655</v>
      </c>
      <c r="H16" s="215"/>
      <c r="I16"/>
      <c r="M16" s="2"/>
    </row>
    <row r="17" spans="1:13" ht="14.25" customHeight="1">
      <c r="A17" s="203" t="s">
        <v>11</v>
      </c>
      <c r="B17" s="270" t="s">
        <v>144</v>
      </c>
      <c r="C17" s="273"/>
      <c r="D17" s="274" t="s">
        <v>112</v>
      </c>
      <c r="E17" s="323" t="s">
        <v>112</v>
      </c>
      <c r="F17" s="213">
        <v>6228172</v>
      </c>
      <c r="G17" s="214">
        <v>4479265</v>
      </c>
      <c r="H17" s="209"/>
      <c r="I17"/>
      <c r="M17" s="2"/>
    </row>
    <row r="18" spans="1:13" ht="26.25" customHeight="1">
      <c r="A18" s="203" t="s">
        <v>11</v>
      </c>
      <c r="B18" s="270" t="s">
        <v>145</v>
      </c>
      <c r="C18" s="273" t="s">
        <v>113</v>
      </c>
      <c r="D18" s="155" t="s">
        <v>113</v>
      </c>
      <c r="E18" s="324" t="s">
        <v>113</v>
      </c>
      <c r="F18" s="216">
        <f>SUM(F14-F16)</f>
        <v>1415586</v>
      </c>
      <c r="G18" s="217">
        <f>SUM(G14-G16)</f>
        <v>1285874</v>
      </c>
      <c r="H18" s="218"/>
      <c r="I18"/>
      <c r="M18" s="2"/>
    </row>
    <row r="19" spans="1:13" ht="39.75" customHeight="1">
      <c r="A19" s="203" t="s">
        <v>11</v>
      </c>
      <c r="B19" s="275" t="s">
        <v>146</v>
      </c>
      <c r="C19" s="273" t="s">
        <v>114</v>
      </c>
      <c r="D19" s="274" t="s">
        <v>114</v>
      </c>
      <c r="E19" s="323" t="s">
        <v>114</v>
      </c>
      <c r="F19" s="210">
        <v>4766</v>
      </c>
      <c r="G19" s="211">
        <v>4289</v>
      </c>
      <c r="H19" s="209"/>
      <c r="I19"/>
      <c r="M19" s="2"/>
    </row>
    <row r="20" spans="1:13" ht="12.75">
      <c r="A20" s="203" t="s">
        <v>11</v>
      </c>
      <c r="B20" s="275" t="s">
        <v>147</v>
      </c>
      <c r="C20" s="273" t="s">
        <v>115</v>
      </c>
      <c r="D20" s="274" t="s">
        <v>115</v>
      </c>
      <c r="E20" s="323" t="s">
        <v>115</v>
      </c>
      <c r="F20" s="213">
        <v>816015</v>
      </c>
      <c r="G20" s="214">
        <v>153743</v>
      </c>
      <c r="H20" s="215"/>
      <c r="I20"/>
      <c r="M20" s="2"/>
    </row>
    <row r="21" spans="1:13" ht="24">
      <c r="A21" s="203" t="s">
        <v>11</v>
      </c>
      <c r="B21" s="275" t="s">
        <v>148</v>
      </c>
      <c r="C21" s="273" t="s">
        <v>116</v>
      </c>
      <c r="D21" s="274" t="s">
        <v>116</v>
      </c>
      <c r="E21" s="323" t="s">
        <v>116</v>
      </c>
      <c r="F21" s="210">
        <v>9619</v>
      </c>
      <c r="G21" s="211">
        <v>152088</v>
      </c>
      <c r="H21" s="209"/>
      <c r="I21"/>
      <c r="M21" s="2"/>
    </row>
    <row r="22" spans="1:13" ht="12.75">
      <c r="A22" s="203" t="s">
        <v>11</v>
      </c>
      <c r="B22" s="275" t="s">
        <v>149</v>
      </c>
      <c r="C22" s="273" t="s">
        <v>117</v>
      </c>
      <c r="D22" s="274" t="s">
        <v>117</v>
      </c>
      <c r="E22" s="323" t="s">
        <v>117</v>
      </c>
      <c r="F22" s="210">
        <v>35045</v>
      </c>
      <c r="G22" s="211">
        <v>92906</v>
      </c>
      <c r="H22" s="209"/>
      <c r="I22"/>
      <c r="M22" s="2"/>
    </row>
    <row r="23" spans="1:13" ht="12.75">
      <c r="A23" s="203" t="s">
        <v>11</v>
      </c>
      <c r="B23" s="275" t="s">
        <v>150</v>
      </c>
      <c r="C23" s="273" t="s">
        <v>118</v>
      </c>
      <c r="D23" s="274">
        <v>100</v>
      </c>
      <c r="E23" s="323">
        <v>100</v>
      </c>
      <c r="F23" s="213">
        <v>421383</v>
      </c>
      <c r="G23" s="214">
        <v>301072</v>
      </c>
      <c r="H23" s="215"/>
      <c r="I23"/>
      <c r="M23" s="2"/>
    </row>
    <row r="24" spans="1:13" ht="38.25" customHeight="1">
      <c r="A24" s="203" t="s">
        <v>11</v>
      </c>
      <c r="B24" s="275" t="s">
        <v>151</v>
      </c>
      <c r="C24" s="273" t="s">
        <v>119</v>
      </c>
      <c r="D24" s="274">
        <v>120</v>
      </c>
      <c r="E24" s="323">
        <v>120</v>
      </c>
      <c r="F24" s="210">
        <v>186018</v>
      </c>
      <c r="G24" s="211">
        <v>137797</v>
      </c>
      <c r="H24" s="209"/>
      <c r="I24"/>
      <c r="M24" s="2"/>
    </row>
    <row r="25" spans="1:13" ht="14.25" customHeight="1">
      <c r="A25" s="203" t="s">
        <v>11</v>
      </c>
      <c r="B25" s="275" t="s">
        <v>152</v>
      </c>
      <c r="C25" s="273" t="s">
        <v>120</v>
      </c>
      <c r="D25" s="274">
        <v>130</v>
      </c>
      <c r="E25" s="323">
        <v>130</v>
      </c>
      <c r="F25" s="213">
        <v>251454</v>
      </c>
      <c r="G25" s="214">
        <v>362168</v>
      </c>
      <c r="H25" s="215"/>
      <c r="I25"/>
      <c r="M25" s="2"/>
    </row>
    <row r="26" spans="1:13" ht="39.75" customHeight="1">
      <c r="A26" s="203" t="s">
        <v>11</v>
      </c>
      <c r="B26" s="275" t="s">
        <v>153</v>
      </c>
      <c r="C26" s="273" t="s">
        <v>121</v>
      </c>
      <c r="D26" s="155" t="s">
        <v>121</v>
      </c>
      <c r="E26" s="324" t="s">
        <v>121</v>
      </c>
      <c r="F26" s="216">
        <f>SUM(F18+F19-F20+F21+F22-F23+F24-F25)</f>
        <v>162182</v>
      </c>
      <c r="G26" s="219">
        <f>SUM(G18+G19-G20+G21+G22-G23+G24-G25)</f>
        <v>855971</v>
      </c>
      <c r="H26" s="218"/>
      <c r="I26"/>
      <c r="M26" s="2"/>
    </row>
    <row r="27" spans="1:13" ht="38.25" customHeight="1">
      <c r="A27" s="203" t="s">
        <v>11</v>
      </c>
      <c r="B27" s="276" t="s">
        <v>154</v>
      </c>
      <c r="C27" s="273"/>
      <c r="D27" s="277">
        <v>150</v>
      </c>
      <c r="E27" s="325">
        <v>150</v>
      </c>
      <c r="F27" s="216">
        <f>SUM(-F28+F29-F30)</f>
        <v>-115467</v>
      </c>
      <c r="G27" s="217">
        <f>SUM(-G28+G29-G30)</f>
        <v>-271281</v>
      </c>
      <c r="H27" s="215"/>
      <c r="I27"/>
      <c r="M27" s="2"/>
    </row>
    <row r="28" spans="1:13" ht="24" customHeight="1">
      <c r="A28" s="203" t="s">
        <v>11</v>
      </c>
      <c r="B28" s="278" t="s">
        <v>155</v>
      </c>
      <c r="C28" s="278" t="s">
        <v>156</v>
      </c>
      <c r="D28" s="279" t="s">
        <v>122</v>
      </c>
      <c r="E28" s="326" t="s">
        <v>122</v>
      </c>
      <c r="F28" s="220">
        <v>106952</v>
      </c>
      <c r="G28" s="214">
        <v>108854</v>
      </c>
      <c r="H28" s="215"/>
      <c r="I28"/>
      <c r="M28" s="2"/>
    </row>
    <row r="29" spans="1:13" ht="14.25" customHeight="1">
      <c r="A29" s="203" t="s">
        <v>11</v>
      </c>
      <c r="B29" s="278" t="s">
        <v>157</v>
      </c>
      <c r="C29" s="273" t="s">
        <v>123</v>
      </c>
      <c r="D29" s="279" t="s">
        <v>124</v>
      </c>
      <c r="E29" s="326" t="s">
        <v>124</v>
      </c>
      <c r="F29" s="210">
        <v>10234</v>
      </c>
      <c r="G29" s="211">
        <v>11251</v>
      </c>
      <c r="H29" s="215"/>
      <c r="I29"/>
      <c r="M29" s="2"/>
    </row>
    <row r="30" spans="1:13" ht="15.75" customHeight="1">
      <c r="A30" s="203" t="s">
        <v>11</v>
      </c>
      <c r="B30" s="278" t="s">
        <v>158</v>
      </c>
      <c r="C30" s="273" t="s">
        <v>125</v>
      </c>
      <c r="D30" s="279" t="s">
        <v>126</v>
      </c>
      <c r="E30" s="326" t="s">
        <v>126</v>
      </c>
      <c r="F30" s="213">
        <v>18749</v>
      </c>
      <c r="G30" s="214">
        <v>173678</v>
      </c>
      <c r="H30" s="215"/>
      <c r="I30"/>
      <c r="M30" s="2"/>
    </row>
    <row r="31" spans="1:13" ht="24" customHeight="1" thickBot="1">
      <c r="A31" s="203" t="s">
        <v>11</v>
      </c>
      <c r="B31" s="280" t="s">
        <v>159</v>
      </c>
      <c r="C31" s="281"/>
      <c r="D31" s="277">
        <v>160</v>
      </c>
      <c r="E31" s="327">
        <v>160</v>
      </c>
      <c r="F31" s="221">
        <f>SUM(F26+F27)</f>
        <v>46715</v>
      </c>
      <c r="G31" s="222">
        <f>SUM(G26+G27)</f>
        <v>584690</v>
      </c>
      <c r="H31" s="218"/>
      <c r="M31" s="2"/>
    </row>
    <row r="32" spans="1:13" ht="40.5" customHeight="1" thickBot="1">
      <c r="A32" s="203" t="s">
        <v>11</v>
      </c>
      <c r="B32" s="280" t="s">
        <v>160</v>
      </c>
      <c r="C32" s="282"/>
      <c r="D32" s="283" t="s">
        <v>127</v>
      </c>
      <c r="E32" s="326" t="s">
        <v>127</v>
      </c>
      <c r="F32" s="223">
        <v>147</v>
      </c>
      <c r="G32" s="224">
        <v>0</v>
      </c>
      <c r="H32" s="209"/>
      <c r="I32"/>
      <c r="M32" s="2"/>
    </row>
    <row r="33" spans="1:13" ht="13.5" thickBot="1">
      <c r="A33" s="203" t="s">
        <v>11</v>
      </c>
      <c r="B33" s="280" t="s">
        <v>161</v>
      </c>
      <c r="C33" s="282"/>
      <c r="D33" s="284">
        <v>180</v>
      </c>
      <c r="E33" s="328">
        <v>180</v>
      </c>
      <c r="F33" s="225">
        <f>2527</f>
        <v>2527</v>
      </c>
      <c r="G33" s="226">
        <v>2775</v>
      </c>
      <c r="H33" s="215"/>
      <c r="I33"/>
      <c r="M33" s="2"/>
    </row>
    <row r="34" spans="1:28" ht="49.5" customHeight="1" thickBot="1">
      <c r="A34" s="203" t="s">
        <v>11</v>
      </c>
      <c r="B34" s="280" t="s">
        <v>162</v>
      </c>
      <c r="C34" s="282" t="s">
        <v>128</v>
      </c>
      <c r="D34" s="285">
        <v>190</v>
      </c>
      <c r="E34" s="329">
        <v>190</v>
      </c>
      <c r="F34" s="216">
        <f>SUM(F31+F32-F33)</f>
        <v>44335</v>
      </c>
      <c r="G34" s="217">
        <f>SUM(G31+G32-G33)</f>
        <v>581915</v>
      </c>
      <c r="H34" s="218"/>
      <c r="K34" s="22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40.5" customHeight="1">
      <c r="A35" s="203" t="s">
        <v>11</v>
      </c>
      <c r="B35" s="286" t="s">
        <v>163</v>
      </c>
      <c r="C35" s="273"/>
      <c r="D35" s="154">
        <v>201</v>
      </c>
      <c r="E35" s="330">
        <v>201</v>
      </c>
      <c r="F35" s="220">
        <v>38353</v>
      </c>
      <c r="G35" s="228">
        <v>15552</v>
      </c>
      <c r="H35" s="218"/>
      <c r="J35" s="229"/>
      <c r="K35" s="2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5.5" customHeight="1">
      <c r="A36" s="203" t="s">
        <v>11</v>
      </c>
      <c r="B36" s="287" t="s">
        <v>164</v>
      </c>
      <c r="C36" s="273" t="s">
        <v>129</v>
      </c>
      <c r="D36" s="154">
        <v>202</v>
      </c>
      <c r="E36" s="330">
        <v>202</v>
      </c>
      <c r="F36" s="213">
        <v>103341</v>
      </c>
      <c r="G36" s="214">
        <v>281890</v>
      </c>
      <c r="H36" s="218"/>
      <c r="J36" s="230"/>
      <c r="K36" s="2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0.25" customHeight="1" thickBot="1">
      <c r="A37" s="203" t="s">
        <v>11</v>
      </c>
      <c r="B37" s="288" t="s">
        <v>165</v>
      </c>
      <c r="C37" s="281" t="s">
        <v>129</v>
      </c>
      <c r="D37" s="289">
        <v>203</v>
      </c>
      <c r="E37" s="331">
        <v>203</v>
      </c>
      <c r="F37" s="232">
        <f>26226+1</f>
        <v>26227</v>
      </c>
      <c r="G37" s="233">
        <v>26161</v>
      </c>
      <c r="H37" s="218"/>
      <c r="J37" s="230"/>
      <c r="K37" s="23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11" ht="14.25" customHeight="1" thickBot="1">
      <c r="B38" s="290"/>
      <c r="C38" s="291"/>
      <c r="D38" s="292"/>
      <c r="E38" s="234"/>
      <c r="F38" s="234"/>
      <c r="G38" s="234"/>
      <c r="I38" s="235"/>
      <c r="J38" s="227"/>
      <c r="K38" s="227"/>
    </row>
    <row r="39" spans="1:11" ht="52.5" customHeight="1">
      <c r="A39" s="199"/>
      <c r="B39" s="293" t="s">
        <v>94</v>
      </c>
      <c r="C39" s="293" t="s">
        <v>21</v>
      </c>
      <c r="D39" s="293" t="s">
        <v>140</v>
      </c>
      <c r="E39" s="332" t="s">
        <v>8</v>
      </c>
      <c r="F39" s="333" t="s">
        <v>107</v>
      </c>
      <c r="G39" s="334" t="s">
        <v>108</v>
      </c>
      <c r="H39" s="236"/>
      <c r="K39" s="227" t="s">
        <v>130</v>
      </c>
    </row>
    <row r="40" spans="1:11" ht="17.25" customHeight="1" thickBot="1">
      <c r="A40" s="203"/>
      <c r="B40" s="294">
        <v>1</v>
      </c>
      <c r="C40" s="295" t="s">
        <v>16</v>
      </c>
      <c r="D40" s="296">
        <v>2</v>
      </c>
      <c r="E40" s="335" t="s">
        <v>20</v>
      </c>
      <c r="F40" s="205">
        <v>3</v>
      </c>
      <c r="G40" s="206">
        <v>4</v>
      </c>
      <c r="H40" s="237"/>
      <c r="I40" s="229" t="s">
        <v>131</v>
      </c>
      <c r="J40" s="238">
        <v>3</v>
      </c>
      <c r="K40" s="238">
        <v>4</v>
      </c>
    </row>
    <row r="41" spans="2:27" ht="27" customHeight="1" thickBot="1">
      <c r="B41" s="212" t="s">
        <v>166</v>
      </c>
      <c r="C41" s="297"/>
      <c r="D41" s="298">
        <v>301</v>
      </c>
      <c r="E41" s="336">
        <v>301</v>
      </c>
      <c r="F41" s="239" t="s">
        <v>132</v>
      </c>
      <c r="G41" s="240" t="s">
        <v>132</v>
      </c>
      <c r="H41" s="241"/>
      <c r="I41" s="230"/>
      <c r="J41" s="242" t="e">
        <f>(F41)*100000</f>
        <v>#VALUE!</v>
      </c>
      <c r="K41" s="243" t="e">
        <f>(G41)*100000</f>
        <v>#VALUE!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30.75" customHeight="1" thickBot="1">
      <c r="B42" s="231" t="s">
        <v>167</v>
      </c>
      <c r="C42" s="299"/>
      <c r="D42" s="300">
        <v>302</v>
      </c>
      <c r="E42" s="337">
        <v>302</v>
      </c>
      <c r="F42" s="244" t="s">
        <v>132</v>
      </c>
      <c r="G42" s="245" t="s">
        <v>132</v>
      </c>
      <c r="H42" s="241"/>
      <c r="I42" s="230"/>
      <c r="J42" s="242" t="e">
        <f>(F42)*100000</f>
        <v>#VALUE!</v>
      </c>
      <c r="K42" s="243" t="e">
        <f>(G42)*100000</f>
        <v>#VALUE!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6" ht="17.25" customHeight="1">
      <c r="B43" s="194"/>
      <c r="D43"/>
      <c r="E43" s="338"/>
      <c r="F43" s="338"/>
      <c r="G43" s="338"/>
      <c r="H43" s="2"/>
      <c r="I43" s="23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12" ht="15.75">
      <c r="A44" s="2"/>
      <c r="B44" s="246"/>
      <c r="C44" s="2"/>
      <c r="D44" s="247"/>
      <c r="E44" s="339"/>
      <c r="F44" s="339"/>
      <c r="G44" s="339"/>
      <c r="H44" s="2"/>
      <c r="I44" s="230"/>
      <c r="L44"/>
    </row>
    <row r="45" spans="2:12" ht="16.5" thickBot="1">
      <c r="B45" s="301" t="s">
        <v>168</v>
      </c>
      <c r="C45" s="302"/>
      <c r="D45" s="303"/>
      <c r="E45" s="303"/>
      <c r="F45" s="340"/>
      <c r="G45" s="340"/>
      <c r="H45" s="304"/>
      <c r="L45"/>
    </row>
    <row r="46" spans="2:8" ht="32.25" customHeight="1">
      <c r="B46" s="367" t="s">
        <v>94</v>
      </c>
      <c r="C46" s="367" t="s">
        <v>21</v>
      </c>
      <c r="D46" s="367" t="s">
        <v>140</v>
      </c>
      <c r="E46" s="369" t="s">
        <v>169</v>
      </c>
      <c r="F46" s="370"/>
      <c r="G46" s="365" t="s">
        <v>170</v>
      </c>
      <c r="H46" s="366"/>
    </row>
    <row r="47" spans="2:8" ht="18.75" customHeight="1">
      <c r="B47" s="368"/>
      <c r="C47" s="368"/>
      <c r="D47" s="368"/>
      <c r="E47" s="341" t="s">
        <v>171</v>
      </c>
      <c r="F47" s="341" t="s">
        <v>172</v>
      </c>
      <c r="G47" s="341" t="s">
        <v>171</v>
      </c>
      <c r="H47" s="305" t="s">
        <v>172</v>
      </c>
    </row>
    <row r="48" spans="1:8" ht="13.5" customHeight="1" thickBot="1">
      <c r="A48" t="s">
        <v>133</v>
      </c>
      <c r="B48" s="249">
        <v>1</v>
      </c>
      <c r="C48" s="250" t="s">
        <v>16</v>
      </c>
      <c r="D48" s="251">
        <v>2</v>
      </c>
      <c r="E48" s="342">
        <v>3</v>
      </c>
      <c r="F48" s="342">
        <v>4</v>
      </c>
      <c r="G48" s="342">
        <v>5</v>
      </c>
      <c r="H48" s="252">
        <v>6</v>
      </c>
    </row>
    <row r="49" spans="1:8" ht="63" customHeight="1">
      <c r="A49" t="s">
        <v>11</v>
      </c>
      <c r="B49" s="306" t="s">
        <v>173</v>
      </c>
      <c r="C49" s="253"/>
      <c r="D49" s="254" t="s">
        <v>134</v>
      </c>
      <c r="E49" s="72">
        <v>1131</v>
      </c>
      <c r="F49" s="255">
        <v>18998</v>
      </c>
      <c r="G49" s="72">
        <v>2435</v>
      </c>
      <c r="H49" s="256">
        <v>17925</v>
      </c>
    </row>
    <row r="50" spans="1:8" ht="17.25" customHeight="1">
      <c r="A50" t="s">
        <v>11</v>
      </c>
      <c r="B50" s="306" t="s">
        <v>174</v>
      </c>
      <c r="C50" s="257"/>
      <c r="D50" s="258" t="s">
        <v>135</v>
      </c>
      <c r="E50" s="74">
        <v>20778</v>
      </c>
      <c r="F50" s="259">
        <v>50910</v>
      </c>
      <c r="G50" s="74">
        <v>30067</v>
      </c>
      <c r="H50" s="260">
        <v>24754</v>
      </c>
    </row>
    <row r="51" spans="1:8" ht="54" customHeight="1">
      <c r="A51" t="s">
        <v>11</v>
      </c>
      <c r="B51" s="306" t="s">
        <v>175</v>
      </c>
      <c r="C51" s="257"/>
      <c r="D51" s="258" t="s">
        <v>136</v>
      </c>
      <c r="E51" s="74">
        <v>50722</v>
      </c>
      <c r="F51" s="259">
        <v>283</v>
      </c>
      <c r="G51" s="74">
        <v>453</v>
      </c>
      <c r="H51" s="260">
        <v>206</v>
      </c>
    </row>
    <row r="52" spans="1:8" ht="28.5" customHeight="1">
      <c r="A52" t="s">
        <v>11</v>
      </c>
      <c r="B52" s="306" t="s">
        <v>176</v>
      </c>
      <c r="C52" s="257"/>
      <c r="D52" s="258" t="s">
        <v>137</v>
      </c>
      <c r="E52" s="74">
        <v>9427</v>
      </c>
      <c r="F52" s="259">
        <f>4361+20</f>
        <v>4381</v>
      </c>
      <c r="G52" s="74">
        <v>88708</v>
      </c>
      <c r="H52" s="260">
        <v>121759</v>
      </c>
    </row>
    <row r="53" spans="1:8" ht="29.25" customHeight="1">
      <c r="A53" t="s">
        <v>11</v>
      </c>
      <c r="B53" s="307" t="s">
        <v>177</v>
      </c>
      <c r="C53" s="257"/>
      <c r="D53" s="258" t="s">
        <v>138</v>
      </c>
      <c r="E53" s="74">
        <v>13281</v>
      </c>
      <c r="F53" s="259">
        <v>84812</v>
      </c>
      <c r="G53" s="74">
        <v>0</v>
      </c>
      <c r="H53" s="260">
        <v>0</v>
      </c>
    </row>
    <row r="54" spans="1:8" ht="27" customHeight="1" thickBot="1">
      <c r="A54" t="s">
        <v>11</v>
      </c>
      <c r="B54" s="307" t="s">
        <v>178</v>
      </c>
      <c r="C54" s="261"/>
      <c r="D54" s="262" t="s">
        <v>139</v>
      </c>
      <c r="E54" s="99">
        <v>545</v>
      </c>
      <c r="F54" s="263">
        <v>1444</v>
      </c>
      <c r="G54" s="99">
        <v>614</v>
      </c>
      <c r="H54" s="264">
        <v>3096</v>
      </c>
    </row>
    <row r="55" spans="2:7" ht="23.25" customHeight="1">
      <c r="B55" s="59"/>
      <c r="C55" s="60"/>
      <c r="D55" s="28"/>
      <c r="E55" s="343"/>
      <c r="F55" s="344"/>
      <c r="G55" s="344"/>
    </row>
    <row r="56" spans="2:8" ht="12.75">
      <c r="B56" s="64" t="s">
        <v>179</v>
      </c>
      <c r="C56" s="64"/>
      <c r="D56" s="64"/>
      <c r="E56" s="345" t="s">
        <v>180</v>
      </c>
      <c r="F56" s="345" t="s">
        <v>181</v>
      </c>
      <c r="G56" s="345"/>
      <c r="H56" s="64"/>
    </row>
    <row r="57" spans="2:8" ht="12.75">
      <c r="B57" s="130" t="s">
        <v>182</v>
      </c>
      <c r="C57" s="308"/>
      <c r="D57" s="308"/>
      <c r="E57" s="346" t="s">
        <v>183</v>
      </c>
      <c r="F57" s="346"/>
      <c r="G57" s="347"/>
      <c r="H57" s="265"/>
    </row>
    <row r="58" spans="2:8" ht="12.75">
      <c r="B58" s="309" t="s">
        <v>184</v>
      </c>
      <c r="C58" s="62"/>
      <c r="D58" s="310"/>
      <c r="E58" s="348"/>
      <c r="F58" s="348"/>
      <c r="G58" s="347"/>
      <c r="H58" s="248"/>
    </row>
    <row r="59" spans="2:8" ht="12.75">
      <c r="B59" s="267" t="s">
        <v>23</v>
      </c>
      <c r="C59" s="267"/>
      <c r="H59" s="248"/>
    </row>
    <row r="60" ht="12.75">
      <c r="H60" s="248"/>
    </row>
  </sheetData>
  <mergeCells count="12">
    <mergeCell ref="B46:B47"/>
    <mergeCell ref="D46:D47"/>
    <mergeCell ref="E46:F46"/>
    <mergeCell ref="C10:D10"/>
    <mergeCell ref="C6:E6"/>
    <mergeCell ref="C7:E7"/>
    <mergeCell ref="G46:H46"/>
    <mergeCell ref="C46:C47"/>
    <mergeCell ref="G5:H5"/>
    <mergeCell ref="C5:E5"/>
    <mergeCell ref="C8:E8"/>
    <mergeCell ref="C9:E9"/>
  </mergeCells>
  <printOptions/>
  <pageMargins left="0.23" right="0.27" top="0.5511811023622047" bottom="0.2362204724409449" header="0.5511811023622047" footer="0"/>
  <pageSetup horizontalDpi="600" verticalDpi="600" orientation="portrait" paperSize="9" r:id="rId1"/>
  <rowBreaks count="3" manualBreakCount="3">
    <brk id="31" max="255" man="1"/>
    <brk id="64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demon</cp:lastModifiedBy>
  <cp:lastPrinted>2004-07-30T07:01:17Z</cp:lastPrinted>
  <dcterms:created xsi:type="dcterms:W3CDTF">2000-07-18T07:04:02Z</dcterms:created>
  <dcterms:modified xsi:type="dcterms:W3CDTF">2005-02-15T08:37:44Z</dcterms:modified>
  <cp:category/>
  <cp:version/>
  <cp:contentType/>
  <cp:contentStatus/>
</cp:coreProperties>
</file>