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Form1" sheetId="1" r:id="rId1"/>
    <sheet name="Form2" sheetId="2" r:id="rId2"/>
    <sheet name="Sheet3" sheetId="3" r:id="rId3"/>
  </sheets>
  <externalReferences>
    <externalReference r:id="rId6"/>
    <externalReference r:id="rId7"/>
  </externalReferences>
  <definedNames>
    <definedName name="Tab2_1_5">'Form2'!$B$51</definedName>
    <definedName name="Tabl151">'Form1'!$B$29</definedName>
    <definedName name="Tabl271">'Form1'!$B$54</definedName>
    <definedName name="Tabl521">'Form1'!$B$80</definedName>
    <definedName name="Tabl661">'Form1'!$B$97</definedName>
    <definedName name="П000010001003">'Form2'!$BQ$19</definedName>
    <definedName name="П000010001004">'Form2'!$CH$19</definedName>
    <definedName name="П000010002003">'Form2'!$BQ$23</definedName>
    <definedName name="П000010002004">'Form2'!$CH$23</definedName>
    <definedName name="П000010002903">'Form2'!$BQ$26</definedName>
    <definedName name="П000010002904">'Form2'!$CH$26</definedName>
    <definedName name="П000010003003">'Form2'!$BQ$27</definedName>
    <definedName name="П000010003004">'Form2'!$CH$27</definedName>
    <definedName name="П000010004003">'Form2'!$BQ$28</definedName>
    <definedName name="П000010004004">'Form2'!$CH$28</definedName>
    <definedName name="П000010005003">'Form2'!$BQ$29</definedName>
    <definedName name="П000010005004">'Form2'!$CH$29</definedName>
    <definedName name="П000010011003">'Form1'!$BP$20</definedName>
    <definedName name="П000010015003">'Form1'!$BP$27</definedName>
    <definedName name="П000010019003">'Form1'!$BP$31</definedName>
    <definedName name="П000010019004">'Form1'!$CK$31</definedName>
    <definedName name="П000020006003">'Form2'!$BQ$30</definedName>
    <definedName name="П000020006004">'Form2'!$CH$30</definedName>
    <definedName name="П000020007003">'Form2'!$BQ$32</definedName>
    <definedName name="П000020007004">'Form2'!$CH$32</definedName>
    <definedName name="П000020008003">'Form2'!$BQ$33</definedName>
    <definedName name="П000020008004">'Form2'!$CH$33</definedName>
    <definedName name="П000020009003">'Form2'!$BQ$34</definedName>
    <definedName name="П000020009004">'Form2'!$CH$34</definedName>
    <definedName name="П000020010003">'Form2'!$BQ$37</definedName>
    <definedName name="П000020010004">'Form2'!$CH$37</definedName>
    <definedName name="П000020021103">'Form1'!$BP$34</definedName>
    <definedName name="П000020021104">'Form1'!$CK$34</definedName>
    <definedName name="П000020029003">'Form1'!$BP$56</definedName>
    <definedName name="П000020029004">'Form1'!$CK$56</definedName>
    <definedName name="П000030012003">'Form2'!$BQ$40</definedName>
    <definedName name="П000030012004">'Form2'!$CH$40</definedName>
    <definedName name="П000030013003">'Form2'!$BQ$43</definedName>
    <definedName name="П000030013004">'Form2'!$CH$43</definedName>
    <definedName name="П000030014003">'Form2'!$BQ$46</definedName>
    <definedName name="П000030014004">'Form2'!$CH$46</definedName>
    <definedName name="П000030041003">'Form1'!$BP$62</definedName>
    <definedName name="П000030041004">'Form1'!$CK$62</definedName>
    <definedName name="П000030041503">'Form1'!$BP$64</definedName>
    <definedName name="П000030042003">'Form1'!$BP$65</definedName>
    <definedName name="П000030043003">'Form1'!$BP$66</definedName>
    <definedName name="П000030043103">'Form1'!$BP$67</definedName>
    <definedName name="П000030047003">'Form1'!$BP$73</definedName>
    <definedName name="П000030047004">'Form1'!$CK$73</definedName>
    <definedName name="П000030049003">'Form1'!$BP$74</definedName>
    <definedName name="П000030049004">'Form1'!$CK$74</definedName>
    <definedName name="П000040017003">'Form2'!$BQ$47</definedName>
    <definedName name="П000040017004">'Form2'!$CH$47</definedName>
    <definedName name="П000040018003">'Form2'!$BQ$48</definedName>
    <definedName name="П000040018004">'Form2'!$CH$48</definedName>
    <definedName name="П000040019003">'Form2'!$BQ$49</definedName>
    <definedName name="П000040019004">'Form2'!$CH$49</definedName>
    <definedName name="П000040051003">'Form1'!$BP$75</definedName>
    <definedName name="П000040051004">'Form1'!$CK$75</definedName>
    <definedName name="П000040052003">'Form1'!$BP$78</definedName>
    <definedName name="П000040059003">'Form1'!$BP$82</definedName>
    <definedName name="П000040059004">'Form1'!$CK$82</definedName>
    <definedName name="П000050061003">'Form1'!$BP$83</definedName>
    <definedName name="П000050061004">'Form1'!$CK$83</definedName>
    <definedName name="П000050062003">'Form1'!$BP$85</definedName>
    <definedName name="П000050062004">'Form1'!$CK$85</definedName>
    <definedName name="П000050063003">'Form1'!$BP$92</definedName>
    <definedName name="П000050063004">'Form1'!$CK$92</definedName>
    <definedName name="П000050064003">'Form1'!$BP$93</definedName>
    <definedName name="П000050064004">'Form1'!$CK$93</definedName>
    <definedName name="П000050065003">'Form1'!$BP$94</definedName>
    <definedName name="П000050065004">'Form1'!$CK$94</definedName>
    <definedName name="П000050066003">'Form1'!$BP$95</definedName>
    <definedName name="П000050066004">'Form1'!$CK$95</definedName>
    <definedName name="П000050069003">'Form1'!$BP$99</definedName>
    <definedName name="П000050069004">'Form1'!$CK$99</definedName>
    <definedName name="Сумм1903">'Form1'!$BP$30</definedName>
    <definedName name="Сумм1904">'Form1'!$CK$30</definedName>
    <definedName name="Сумм2103">'Form1'!$BP$44</definedName>
    <definedName name="Сумм2104">'Form1'!$CK$44</definedName>
    <definedName name="Сумм2713">'Form1'!$BP$55</definedName>
    <definedName name="Сумм2714">'Form1'!$CK$55</definedName>
    <definedName name="сумм4303">'Form1'!$BP$72</definedName>
    <definedName name="сумм4304">'Form1'!$CK$72</definedName>
    <definedName name="сумм5903">'Form1'!$BP$81</definedName>
    <definedName name="сумм5904">'Form1'!$CK$81</definedName>
    <definedName name="Сумм6613">'Form1'!$BP$98</definedName>
    <definedName name="Сумм6614">'Form1'!$CK$98</definedName>
  </definedNames>
  <calcPr fullCalcOnLoad="1"/>
</workbook>
</file>

<file path=xl/sharedStrings.xml><?xml version="1.0" encoding="utf-8"?>
<sst xmlns="http://schemas.openxmlformats.org/spreadsheetml/2006/main" count="359" uniqueCount="292">
  <si>
    <t>BALANCE SHEET</t>
  </si>
  <si>
    <t xml:space="preserve">as of </t>
  </si>
  <si>
    <t xml:space="preserve"> September 30, 2005 </t>
  </si>
  <si>
    <t>CODES</t>
  </si>
  <si>
    <t>Form # 1 on OKUD</t>
  </si>
  <si>
    <t>0710001</t>
  </si>
  <si>
    <t>Date (year, month, date)</t>
  </si>
  <si>
    <t>09</t>
  </si>
  <si>
    <t>Enterprise</t>
  </si>
  <si>
    <t xml:space="preserve"> TGC-9 Company</t>
  </si>
  <si>
    <t>on OKPO</t>
  </si>
  <si>
    <t>75499141</t>
  </si>
  <si>
    <t>Taxpayer ID</t>
  </si>
  <si>
    <t>TIN</t>
  </si>
  <si>
    <t/>
  </si>
  <si>
    <t>Type of activity</t>
  </si>
  <si>
    <t>Industry</t>
  </si>
  <si>
    <t>on OKVED</t>
  </si>
  <si>
    <t>51.56.4</t>
  </si>
  <si>
    <t>Type of property</t>
  </si>
  <si>
    <t>47</t>
  </si>
  <si>
    <t>16</t>
  </si>
  <si>
    <t>shareholding</t>
  </si>
  <si>
    <t>on OKOPF/OKFS</t>
  </si>
  <si>
    <t>Unit of measure: thousand rubles/mln rubles (cross out unneeded)</t>
  </si>
  <si>
    <t>on OKEI</t>
  </si>
  <si>
    <t>Residence (address)</t>
  </si>
  <si>
    <t>48 Komsomolsky Av., Perm, 614000</t>
  </si>
  <si>
    <t>Date of approval</t>
  </si>
  <si>
    <t>Date of delivery</t>
  </si>
  <si>
    <t>ASSET</t>
  </si>
  <si>
    <t>Characteristic code</t>
  </si>
  <si>
    <t>At the beginning of financial year</t>
  </si>
  <si>
    <t>At the end of financial year</t>
  </si>
  <si>
    <t>I.  Non-current assets</t>
  </si>
  <si>
    <t>110</t>
  </si>
  <si>
    <t>Intangible assets</t>
  </si>
  <si>
    <t>Fixed assets</t>
  </si>
  <si>
    <t>120</t>
  </si>
  <si>
    <t>Construction in progress</t>
  </si>
  <si>
    <t>130</t>
  </si>
  <si>
    <t>Profitable investments into tangible property</t>
  </si>
  <si>
    <t>135</t>
  </si>
  <si>
    <t>Long term financial investments</t>
  </si>
  <si>
    <t>140</t>
  </si>
  <si>
    <t>Deferred tax (assets)</t>
  </si>
  <si>
    <t>145</t>
  </si>
  <si>
    <t>Other non-current assets</t>
  </si>
  <si>
    <t>150</t>
  </si>
  <si>
    <t>П000010015101</t>
  </si>
  <si>
    <t>П000010015104</t>
  </si>
  <si>
    <t>###</t>
  </si>
  <si>
    <t>151</t>
  </si>
  <si>
    <t>Total for Section 1</t>
  </si>
  <si>
    <t>190</t>
  </si>
  <si>
    <t>II. Current assets</t>
  </si>
  <si>
    <t>210</t>
  </si>
  <si>
    <t>Inventory</t>
  </si>
  <si>
    <t>Including:</t>
  </si>
  <si>
    <t>211</t>
  </si>
  <si>
    <t>Materials, raw-materilals and other inventories</t>
  </si>
  <si>
    <t>Livestock</t>
  </si>
  <si>
    <t>212</t>
  </si>
  <si>
    <t>Work-in-process</t>
  </si>
  <si>
    <t>213</t>
  </si>
  <si>
    <t>Finished goods and goods for resale</t>
  </si>
  <si>
    <t>214</t>
  </si>
  <si>
    <t>Goods shipped</t>
  </si>
  <si>
    <t>215</t>
  </si>
  <si>
    <t>Future period expenses</t>
  </si>
  <si>
    <t>216</t>
  </si>
  <si>
    <t>Other inventories and expenses</t>
  </si>
  <si>
    <t>217</t>
  </si>
  <si>
    <t>П000010021801</t>
  </si>
  <si>
    <t>218</t>
  </si>
  <si>
    <t>VAT paid on goods purchased</t>
  </si>
  <si>
    <t>220</t>
  </si>
  <si>
    <t>Accounts Receivable (payment expected beyond 12 months of the reporting date)</t>
  </si>
  <si>
    <t>230</t>
  </si>
  <si>
    <t>Including purchasers and customers</t>
  </si>
  <si>
    <t>231</t>
  </si>
  <si>
    <t>Accounts Receivable due up 1 year</t>
  </si>
  <si>
    <t>240</t>
  </si>
  <si>
    <t xml:space="preserve"> Accounts Receivable from customers</t>
  </si>
  <si>
    <t>241</t>
  </si>
  <si>
    <t>Short-term financial investments</t>
  </si>
  <si>
    <t>250</t>
  </si>
  <si>
    <t>Monetary assets (Cash)</t>
  </si>
  <si>
    <t>260</t>
  </si>
  <si>
    <t>Other current assets</t>
  </si>
  <si>
    <t>270</t>
  </si>
  <si>
    <t>П000010027101</t>
  </si>
  <si>
    <t>271</t>
  </si>
  <si>
    <t>Total for Section II</t>
  </si>
  <si>
    <t>290</t>
  </si>
  <si>
    <t>BALANCE</t>
  </si>
  <si>
    <t>300</t>
  </si>
  <si>
    <t>Form 0710001 page 2</t>
  </si>
  <si>
    <t>LIABILITY</t>
  </si>
  <si>
    <t>III. Capital and reserves</t>
  </si>
  <si>
    <t>410</t>
  </si>
  <si>
    <t>Charter Capital</t>
  </si>
  <si>
    <t>Own shares, purchased from shareholders</t>
  </si>
  <si>
    <t>411</t>
  </si>
  <si>
    <t>Additional capital</t>
  </si>
  <si>
    <t>420</t>
  </si>
  <si>
    <t xml:space="preserve">Reserve capital </t>
  </si>
  <si>
    <t>430</t>
  </si>
  <si>
    <t>431</t>
  </si>
  <si>
    <t>reserves formed according to legal regulations</t>
  </si>
  <si>
    <t>reserves formed according to foundation documents</t>
  </si>
  <si>
    <t>432</t>
  </si>
  <si>
    <t>П000010043301</t>
  </si>
  <si>
    <t>П000010043304</t>
  </si>
  <si>
    <t>433</t>
  </si>
  <si>
    <t>Retained earnings of prior years</t>
  </si>
  <si>
    <t>460</t>
  </si>
  <si>
    <t xml:space="preserve">Retianed earnings/ loss of the reporting period </t>
  </si>
  <si>
    <t>470</t>
  </si>
  <si>
    <t>Total for Section III</t>
  </si>
  <si>
    <t>490</t>
  </si>
  <si>
    <t>IV.  Long-term liabilities</t>
  </si>
  <si>
    <t>510</t>
  </si>
  <si>
    <t xml:space="preserve">Borrowing and loans </t>
  </si>
  <si>
    <t>Deferred taxes</t>
  </si>
  <si>
    <t>515</t>
  </si>
  <si>
    <t>Other long-term liabilities</t>
  </si>
  <si>
    <t>520</t>
  </si>
  <si>
    <t>П000010052101</t>
  </si>
  <si>
    <t>П000010052104</t>
  </si>
  <si>
    <t>521</t>
  </si>
  <si>
    <t>Total for Section IV</t>
  </si>
  <si>
    <t>590</t>
  </si>
  <si>
    <t>V. Short-term liabilities</t>
  </si>
  <si>
    <t>610</t>
  </si>
  <si>
    <t xml:space="preserve"> Accounts payable</t>
  </si>
  <si>
    <t>620</t>
  </si>
  <si>
    <t>621</t>
  </si>
  <si>
    <t>Suppliers and contractors</t>
  </si>
  <si>
    <t>salaries and wages</t>
  </si>
  <si>
    <t>622</t>
  </si>
  <si>
    <t>non-budget funds</t>
  </si>
  <si>
    <t>623</t>
  </si>
  <si>
    <t>budget taxes</t>
  </si>
  <si>
    <t>624</t>
  </si>
  <si>
    <t>other creditors</t>
  </si>
  <si>
    <t>625</t>
  </si>
  <si>
    <t xml:space="preserve">Dividends </t>
  </si>
  <si>
    <t>630</t>
  </si>
  <si>
    <t>Deferred income</t>
  </si>
  <si>
    <t>640</t>
  </si>
  <si>
    <t>Reserve for future expenses and payments</t>
  </si>
  <si>
    <t>650</t>
  </si>
  <si>
    <t>Other short-term liabilities</t>
  </si>
  <si>
    <t>660</t>
  </si>
  <si>
    <t>П000010066101</t>
  </si>
  <si>
    <t>П000010066103</t>
  </si>
  <si>
    <t>П000010066104</t>
  </si>
  <si>
    <t>661</t>
  </si>
  <si>
    <t>Total for Section V</t>
  </si>
  <si>
    <t>690</t>
  </si>
  <si>
    <t>700</t>
  </si>
  <si>
    <t>Reference on values, accountable at off-balance accounts</t>
  </si>
  <si>
    <t>910</t>
  </si>
  <si>
    <t>Leasehold fixed assets</t>
  </si>
  <si>
    <t>Including leasing</t>
  </si>
  <si>
    <t>911</t>
  </si>
  <si>
    <t>Inventory holdings, accepted in deposit</t>
  </si>
  <si>
    <t>920</t>
  </si>
  <si>
    <t>Goods, accepted for sale on a commission basis</t>
  </si>
  <si>
    <t>930</t>
  </si>
  <si>
    <t>Written-off liabilities of unable to pay debtors</t>
  </si>
  <si>
    <t>940</t>
  </si>
  <si>
    <t>Fulfilment of liabilities and payments</t>
  </si>
  <si>
    <t>950</t>
  </si>
  <si>
    <t>960</t>
  </si>
  <si>
    <t xml:space="preserve">Wear of housing resources </t>
  </si>
  <si>
    <t>970</t>
  </si>
  <si>
    <t>Wear of improvements objects and other similar objects</t>
  </si>
  <si>
    <t>980</t>
  </si>
  <si>
    <t>Intangible assets, obtained for use</t>
  </si>
  <si>
    <t>990</t>
  </si>
  <si>
    <t>П000060100001</t>
  </si>
  <si>
    <t>П000060100003</t>
  </si>
  <si>
    <t>П000060100004</t>
  </si>
  <si>
    <t>1000</t>
  </si>
  <si>
    <t>Manager</t>
  </si>
  <si>
    <t>V. Rodin</t>
  </si>
  <si>
    <t>Chief Accountant</t>
  </si>
  <si>
    <t>O. Ustyuzhantseva</t>
  </si>
  <si>
    <t>(signature)</t>
  </si>
  <si>
    <t>Name</t>
  </si>
  <si>
    <t xml:space="preserve">March 30, 2005 </t>
  </si>
  <si>
    <t>PROFITS AND LOSSES REPORT</t>
  </si>
  <si>
    <t>as of</t>
  </si>
  <si>
    <t xml:space="preserve">September 30, 2005 </t>
  </si>
  <si>
    <t>Form #2 on OKUD</t>
  </si>
  <si>
    <t>TGC-9 Company</t>
  </si>
  <si>
    <t>Unit of measure: thousandrubles/mln rubles (cross out unneeded)</t>
  </si>
  <si>
    <t>Characteristic</t>
  </si>
  <si>
    <t>For reporting period</t>
  </si>
  <si>
    <t>For similar period of the previous year</t>
  </si>
  <si>
    <t>Code</t>
  </si>
  <si>
    <t>Revenue and Expenses for the Ordinary Types of Activity</t>
  </si>
  <si>
    <t>010</t>
  </si>
  <si>
    <t xml:space="preserve">Earnings (net) from sales of goods, product, operations, services (excluding VAT, excise and other compulsory payments) </t>
  </si>
  <si>
    <t>П000010001101</t>
  </si>
  <si>
    <t>П000010001103</t>
  </si>
  <si>
    <t>П000010001104</t>
  </si>
  <si>
    <t xml:space="preserve">power energy to internal consumers </t>
  </si>
  <si>
    <t>011</t>
  </si>
  <si>
    <t>Prime cost of sold goods, products, operations and services</t>
  </si>
  <si>
    <t>020</t>
  </si>
  <si>
    <t>П000010002101</t>
  </si>
  <si>
    <t>П000010002103</t>
  </si>
  <si>
    <t>П000010002104</t>
  </si>
  <si>
    <t>021</t>
  </si>
  <si>
    <t>Gross profit</t>
  </si>
  <si>
    <t>029</t>
  </si>
  <si>
    <t>Business expenses</t>
  </si>
  <si>
    <t>030</t>
  </si>
  <si>
    <t>Management expenses</t>
  </si>
  <si>
    <t>040</t>
  </si>
  <si>
    <t>Revenue (loss) from sales</t>
  </si>
  <si>
    <t>050</t>
  </si>
  <si>
    <t>Other revenue and expenses</t>
  </si>
  <si>
    <t>060</t>
  </si>
  <si>
    <t>Interest receivable</t>
  </si>
  <si>
    <t>Interest payable</t>
  </si>
  <si>
    <t>070</t>
  </si>
  <si>
    <t>Revenue from participation in other enterprises</t>
  </si>
  <si>
    <t>080</t>
  </si>
  <si>
    <t>Other operating  revenue</t>
  </si>
  <si>
    <t>090</t>
  </si>
  <si>
    <t>П000010009101</t>
  </si>
  <si>
    <t>П000010009103</t>
  </si>
  <si>
    <t>П000010009104</t>
  </si>
  <si>
    <t>091</t>
  </si>
  <si>
    <t>Other operating expenses</t>
  </si>
  <si>
    <t>100</t>
  </si>
  <si>
    <t>П000010011001</t>
  </si>
  <si>
    <t>П000010011003</t>
  </si>
  <si>
    <t>П000010011004</t>
  </si>
  <si>
    <t>Extraordinary income</t>
  </si>
  <si>
    <t>П000010012101</t>
  </si>
  <si>
    <t>П000010012103</t>
  </si>
  <si>
    <t>П000010012104</t>
  </si>
  <si>
    <t>121</t>
  </si>
  <si>
    <t>Extraordinary expenses</t>
  </si>
  <si>
    <t>П000010013101</t>
  </si>
  <si>
    <t>П000010013103</t>
  </si>
  <si>
    <t>П000010013104</t>
  </si>
  <si>
    <t>131</t>
  </si>
  <si>
    <t>Profit (loss) prior to taxation</t>
  </si>
  <si>
    <t>Deferred tax assets</t>
  </si>
  <si>
    <t>141</t>
  </si>
  <si>
    <t>Deferred tax liabilities</t>
  </si>
  <si>
    <t>142</t>
  </si>
  <si>
    <t>Current profit tax</t>
  </si>
  <si>
    <t>0,0,0,1,IU</t>
  </si>
  <si>
    <t>П000010018001</t>
  </si>
  <si>
    <t>П000010018003</t>
  </si>
  <si>
    <t>П000010018004</t>
  </si>
  <si>
    <t>other similar compulsory payments</t>
  </si>
  <si>
    <t>180</t>
  </si>
  <si>
    <t>Net profit (loss) of reporting period</t>
  </si>
  <si>
    <t>Information</t>
  </si>
  <si>
    <t>200</t>
  </si>
  <si>
    <t>Constant tax liabilities (assets)</t>
  </si>
  <si>
    <t>Basic profit (loss) for one share</t>
  </si>
  <si>
    <t>201</t>
  </si>
  <si>
    <t>Watered profit (loss) for one share</t>
  </si>
  <si>
    <t>202</t>
  </si>
  <si>
    <t>Form 0710002 page 2</t>
  </si>
  <si>
    <t>EXPLANATION OF SOME PROFITS AND LOSSES</t>
  </si>
  <si>
    <t xml:space="preserve">Characteristic </t>
  </si>
  <si>
    <t>code</t>
  </si>
  <si>
    <t>profit</t>
  </si>
  <si>
    <t>loss</t>
  </si>
  <si>
    <t>Fines, forfeits, recognized by legal authorities (payable)</t>
  </si>
  <si>
    <t>Profit (loss) for previous years</t>
  </si>
  <si>
    <t xml:space="preserve">Payments of damage, caused by non-fulfillment of obligations </t>
  </si>
  <si>
    <t xml:space="preserve">Rate differences on operations in foreign currency </t>
  </si>
  <si>
    <t>Deductions to valuating reserves</t>
  </si>
  <si>
    <t>Х</t>
  </si>
  <si>
    <t>Write-off of accounts receivable and accounts payable with expired terms</t>
  </si>
  <si>
    <t>0,0,0,0,0,1,IU</t>
  </si>
  <si>
    <t>П000010027001</t>
  </si>
  <si>
    <t>П000010027003</t>
  </si>
  <si>
    <t>П000010027004</t>
  </si>
  <si>
    <t>П000010027005</t>
  </si>
  <si>
    <t>П000010027006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</si>
</sst>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  <numFmt numFmtId="165" formatCode="\(0\);\(0\);0"/>
  </numFmts>
  <fonts count="11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1" fillId="2" borderId="9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164" fontId="1" fillId="2" borderId="23" xfId="0" applyNumberFormat="1" applyFont="1" applyFill="1" applyBorder="1" applyAlignment="1" applyProtection="1">
      <alignment horizontal="center"/>
      <protection locked="0"/>
    </xf>
    <xf numFmtId="164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49" fontId="1" fillId="2" borderId="28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 applyProtection="1">
      <alignment horizontal="center"/>
      <protection locked="0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/>
    </xf>
    <xf numFmtId="0" fontId="1" fillId="2" borderId="28" xfId="0" applyFont="1" applyFill="1" applyBorder="1" applyAlignment="1" applyProtection="1">
      <alignment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49" fontId="1" fillId="2" borderId="33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 applyProtection="1">
      <alignment horizontal="center"/>
      <protection/>
    </xf>
    <xf numFmtId="164" fontId="1" fillId="2" borderId="32" xfId="0" applyNumberFormat="1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164" fontId="1" fillId="3" borderId="38" xfId="0" applyNumberFormat="1" applyFont="1" applyFill="1" applyBorder="1" applyAlignment="1" applyProtection="1">
      <alignment horizontal="center"/>
      <protection/>
    </xf>
    <xf numFmtId="164" fontId="1" fillId="3" borderId="36" xfId="0" applyNumberFormat="1" applyFont="1" applyFill="1" applyBorder="1" applyAlignment="1" applyProtection="1">
      <alignment horizontal="center"/>
      <protection/>
    </xf>
    <xf numFmtId="164" fontId="1" fillId="3" borderId="37" xfId="0" applyNumberFormat="1" applyFont="1" applyFill="1" applyBorder="1" applyAlignment="1" applyProtection="1">
      <alignment horizontal="center"/>
      <protection/>
    </xf>
    <xf numFmtId="164" fontId="1" fillId="3" borderId="39" xfId="0" applyNumberFormat="1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>
      <alignment horizontal="center"/>
    </xf>
    <xf numFmtId="164" fontId="1" fillId="3" borderId="25" xfId="0" applyNumberFormat="1" applyFont="1" applyFill="1" applyBorder="1" applyAlignment="1" applyProtection="1">
      <alignment horizontal="center"/>
      <protection/>
    </xf>
    <xf numFmtId="164" fontId="1" fillId="3" borderId="23" xfId="0" applyNumberFormat="1" applyFont="1" applyFill="1" applyBorder="1" applyAlignment="1" applyProtection="1">
      <alignment horizontal="center"/>
      <protection/>
    </xf>
    <xf numFmtId="164" fontId="1" fillId="3" borderId="24" xfId="0" applyNumberFormat="1" applyFont="1" applyFill="1" applyBorder="1" applyAlignment="1" applyProtection="1">
      <alignment horizontal="center"/>
      <protection/>
    </xf>
    <xf numFmtId="164" fontId="1" fillId="3" borderId="26" xfId="0" applyNumberFormat="1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>
      <alignment/>
    </xf>
    <xf numFmtId="164" fontId="1" fillId="3" borderId="17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/>
      <protection/>
    </xf>
    <xf numFmtId="164" fontId="1" fillId="3" borderId="16" xfId="0" applyNumberFormat="1" applyFont="1" applyFill="1" applyBorder="1" applyAlignment="1" applyProtection="1">
      <alignment horizontal="center"/>
      <protection/>
    </xf>
    <xf numFmtId="164" fontId="1" fillId="3" borderId="18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64" fontId="1" fillId="2" borderId="4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5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165" fontId="1" fillId="2" borderId="10" xfId="0" applyNumberFormat="1" applyFont="1" applyFill="1" applyBorder="1" applyAlignment="1" applyProtection="1">
      <alignment horizontal="center"/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/>
    </xf>
    <xf numFmtId="164" fontId="1" fillId="3" borderId="9" xfId="0" applyNumberFormat="1" applyFont="1" applyFill="1" applyBorder="1" applyAlignment="1" applyProtection="1">
      <alignment horizontal="center"/>
      <protection/>
    </xf>
    <xf numFmtId="164" fontId="1" fillId="3" borderId="10" xfId="0" applyNumberFormat="1" applyFont="1" applyFill="1" applyBorder="1" applyAlignment="1" applyProtection="1">
      <alignment horizontal="center"/>
      <protection/>
    </xf>
    <xf numFmtId="164" fontId="1" fillId="3" borderId="12" xfId="0" applyNumberFormat="1" applyFont="1" applyFill="1" applyBorder="1" applyAlignment="1" applyProtection="1">
      <alignment horizontal="center"/>
      <protection/>
    </xf>
    <xf numFmtId="0" fontId="1" fillId="2" borderId="41" xfId="0" applyFont="1" applyFill="1" applyBorder="1" applyAlignment="1">
      <alignment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vertical="top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20" xfId="0" applyFont="1" applyFill="1" applyBorder="1" applyAlignment="1">
      <alignment vertical="top"/>
    </xf>
    <xf numFmtId="0" fontId="1" fillId="2" borderId="45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49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/>
    </xf>
    <xf numFmtId="0" fontId="1" fillId="2" borderId="11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>
      <alignment/>
    </xf>
    <xf numFmtId="0" fontId="1" fillId="2" borderId="0" xfId="0" applyFont="1" applyFill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vertical="top" wrapText="1"/>
    </xf>
    <xf numFmtId="49" fontId="1" fillId="2" borderId="46" xfId="0" applyNumberFormat="1" applyFont="1" applyFill="1" applyBorder="1" applyAlignment="1">
      <alignment horizontal="center"/>
    </xf>
    <xf numFmtId="49" fontId="1" fillId="2" borderId="44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164" fontId="1" fillId="2" borderId="47" xfId="0" applyNumberFormat="1" applyFont="1" applyFill="1" applyBorder="1" applyAlignment="1" applyProtection="1">
      <alignment horizontal="center"/>
      <protection locked="0"/>
    </xf>
    <xf numFmtId="164" fontId="1" fillId="2" borderId="45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34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51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1" fontId="1" fillId="3" borderId="28" xfId="0" applyNumberFormat="1" applyFont="1" applyFill="1" applyBorder="1" applyAlignment="1" applyProtection="1">
      <alignment horizontal="center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1" fillId="3" borderId="10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49" fontId="1" fillId="2" borderId="5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ya\Local%20Settings\Temporary%20Internet%20Files\Content.IE5\SNY3CXKF\mf_098ff8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ya\Local%20Settings\Temporary%20Internet%20Files\Content.IE5\8LQJ6ZQX\mf_4bb4bc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s"/>
      <sheetName val="стр1"/>
    </sheetNames>
    <sheetDataSet>
      <sheetData sheetId="0">
        <row r="2">
          <cell r="Z2" t="str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s"/>
      <sheetName val="стр1"/>
    </sheetNames>
    <sheetDataSet>
      <sheetData sheetId="0">
        <row r="2">
          <cell r="Z2" t="str">
            <v>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18"/>
  <sheetViews>
    <sheetView tabSelected="1" workbookViewId="0" topLeftCell="B1">
      <selection activeCell="B2" sqref="B2:DD2"/>
    </sheetView>
  </sheetViews>
  <sheetFormatPr defaultColWidth="9.140625" defaultRowHeight="12.75"/>
  <cols>
    <col min="1" max="1" width="2.57421875" style="1" hidden="1" customWidth="1"/>
    <col min="2" max="110" width="0.85546875" style="1" customWidth="1"/>
    <col min="111" max="111" width="0.85546875" style="2" customWidth="1"/>
    <col min="112" max="113" width="0.9921875" style="2" customWidth="1"/>
    <col min="114" max="114" width="0.85546875" style="2" customWidth="1"/>
    <col min="115" max="119" width="0.85546875" style="3" customWidth="1"/>
    <col min="120" max="120" width="0.85546875" style="2" customWidth="1"/>
    <col min="121" max="128" width="0.9921875" style="2" customWidth="1"/>
    <col min="129" max="133" width="0.9921875" style="1" customWidth="1"/>
    <col min="134" max="16384" width="0.85546875" style="1" customWidth="1"/>
  </cols>
  <sheetData>
    <row r="1" spans="1:2" ht="27" customHeight="1">
      <c r="A1" s="1">
        <v>7</v>
      </c>
      <c r="B1" s="1">
        <v>1</v>
      </c>
    </row>
    <row r="2" spans="2:108" ht="15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42:70" ht="12.75">
      <c r="AP3" s="5" t="s">
        <v>1</v>
      </c>
      <c r="AQ3" s="6" t="s">
        <v>2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91:128" s="8" customFormat="1" ht="13.5" thickBot="1">
      <c r="CM4" s="9" t="s">
        <v>3</v>
      </c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88:128" s="8" customFormat="1" ht="12.75">
      <c r="CJ5" s="13" t="s">
        <v>4</v>
      </c>
      <c r="CM5" s="14" t="s">
        <v>5</v>
      </c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6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88:128" s="8" customFormat="1" ht="12.75">
      <c r="CJ6" s="13" t="s">
        <v>6</v>
      </c>
      <c r="CM6" s="17">
        <v>2005</v>
      </c>
      <c r="CN6" s="18"/>
      <c r="CO6" s="18"/>
      <c r="CP6" s="18"/>
      <c r="CQ6" s="18"/>
      <c r="CR6" s="19"/>
      <c r="CS6" s="20" t="s">
        <v>7</v>
      </c>
      <c r="CT6" s="21"/>
      <c r="CU6" s="21"/>
      <c r="CV6" s="21"/>
      <c r="CW6" s="21"/>
      <c r="CX6" s="22"/>
      <c r="CY6" s="23">
        <v>30</v>
      </c>
      <c r="CZ6" s="18"/>
      <c r="DA6" s="18"/>
      <c r="DB6" s="18"/>
      <c r="DC6" s="18"/>
      <c r="DD6" s="24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2:128" s="8" customFormat="1" ht="12.75">
      <c r="B7" s="8" t="s">
        <v>8</v>
      </c>
      <c r="O7" s="7" t="s">
        <v>9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CJ7" s="13" t="s">
        <v>10</v>
      </c>
      <c r="CM7" s="25" t="s">
        <v>11</v>
      </c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49:128" s="8" customFormat="1" ht="12.75">
      <c r="AW8" s="8" t="s">
        <v>12</v>
      </c>
      <c r="CJ8" s="13" t="s">
        <v>13</v>
      </c>
      <c r="CM8" s="28">
        <v>5904119383</v>
      </c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7"/>
      <c r="DG8" s="12"/>
      <c r="DH8" s="12"/>
      <c r="DI8" s="12"/>
      <c r="DJ8" s="12"/>
      <c r="DK8" s="12" t="s">
        <v>14</v>
      </c>
      <c r="DL8" s="12"/>
      <c r="DM8" s="12" t="s">
        <v>14</v>
      </c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2:128" s="8" customFormat="1" ht="12.75">
      <c r="B9" s="8" t="s">
        <v>15</v>
      </c>
      <c r="T9" s="6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CJ9" s="13" t="s">
        <v>17</v>
      </c>
      <c r="CM9" s="25" t="s">
        <v>18</v>
      </c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7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2:128" s="8" customFormat="1" ht="12.75">
      <c r="B10" s="29" t="s">
        <v>19</v>
      </c>
      <c r="AX10" s="30"/>
      <c r="AY10" s="30"/>
      <c r="AZ10" s="30"/>
      <c r="BA10" s="30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CM10" s="31" t="s">
        <v>20</v>
      </c>
      <c r="CN10" s="10"/>
      <c r="CO10" s="10"/>
      <c r="CP10" s="10"/>
      <c r="CQ10" s="10"/>
      <c r="CR10" s="10"/>
      <c r="CS10" s="10"/>
      <c r="CT10" s="10"/>
      <c r="CU10" s="11"/>
      <c r="CV10" s="32" t="s">
        <v>21</v>
      </c>
      <c r="CW10" s="10"/>
      <c r="CX10" s="10"/>
      <c r="CY10" s="10"/>
      <c r="CZ10" s="10"/>
      <c r="DA10" s="10"/>
      <c r="DB10" s="10"/>
      <c r="DC10" s="10"/>
      <c r="DD10" s="33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2:128" s="8" customFormat="1" ht="12.75">
      <c r="B11" s="7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CJ11" s="13" t="s">
        <v>23</v>
      </c>
      <c r="CM11" s="34"/>
      <c r="CN11" s="7"/>
      <c r="CO11" s="7"/>
      <c r="CP11" s="7"/>
      <c r="CQ11" s="7"/>
      <c r="CR11" s="7"/>
      <c r="CS11" s="7"/>
      <c r="CT11" s="7"/>
      <c r="CU11" s="35"/>
      <c r="CV11" s="36"/>
      <c r="CW11" s="7"/>
      <c r="CX11" s="7"/>
      <c r="CY11" s="7"/>
      <c r="CZ11" s="7"/>
      <c r="DA11" s="7"/>
      <c r="DB11" s="7"/>
      <c r="DC11" s="7"/>
      <c r="DD11" s="37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2:128" s="8" customFormat="1" ht="13.5" thickBot="1">
      <c r="B12" s="8" t="s">
        <v>24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CJ12" s="13" t="s">
        <v>25</v>
      </c>
      <c r="CM12" s="39" t="str">
        <f>'[1]Poks'!Z2</f>
        <v>384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2:128" s="8" customFormat="1" ht="12.75">
      <c r="B13" s="8" t="s">
        <v>26</v>
      </c>
      <c r="AA13" s="7" t="s">
        <v>27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2:109" ht="13.5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</row>
    <row r="15" spans="65:108" ht="12.75">
      <c r="BM15" s="1" t="s">
        <v>28</v>
      </c>
      <c r="CM15" s="42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65:108" ht="13.5" thickBot="1">
      <c r="BM16" s="1" t="s">
        <v>29</v>
      </c>
      <c r="CM16" s="45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8" spans="2:108" ht="26.25" customHeight="1">
      <c r="B18" s="48" t="s">
        <v>30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51" t="s">
        <v>31</v>
      </c>
      <c r="BF18" s="52"/>
      <c r="BG18" s="52"/>
      <c r="BH18" s="52"/>
      <c r="BI18" s="52"/>
      <c r="BJ18" s="52"/>
      <c r="BK18" s="52"/>
      <c r="BL18" s="52"/>
      <c r="BM18" s="52"/>
      <c r="BN18" s="52"/>
      <c r="BO18" s="53"/>
      <c r="BP18" s="54" t="s">
        <v>32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6"/>
      <c r="CK18" s="54" t="s">
        <v>33</v>
      </c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2:108" ht="13.5" thickBot="1">
      <c r="B19" s="57">
        <v>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9"/>
      <c r="BE19" s="60">
        <v>2</v>
      </c>
      <c r="BF19" s="61"/>
      <c r="BG19" s="61"/>
      <c r="BH19" s="61"/>
      <c r="BI19" s="61"/>
      <c r="BJ19" s="61"/>
      <c r="BK19" s="61"/>
      <c r="BL19" s="61"/>
      <c r="BM19" s="61"/>
      <c r="BN19" s="61"/>
      <c r="BO19" s="62"/>
      <c r="BP19" s="60">
        <v>3</v>
      </c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2"/>
      <c r="CK19" s="60">
        <v>4</v>
      </c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2:117" ht="12.75">
      <c r="B20" s="63" t="s">
        <v>34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5" t="s">
        <v>35</v>
      </c>
      <c r="BF20" s="66"/>
      <c r="BG20" s="66"/>
      <c r="BH20" s="66"/>
      <c r="BI20" s="66"/>
      <c r="BJ20" s="66"/>
      <c r="BK20" s="66"/>
      <c r="BL20" s="66"/>
      <c r="BM20" s="66"/>
      <c r="BN20" s="66"/>
      <c r="BO20" s="67"/>
      <c r="BP20" s="68">
        <v>0</v>
      </c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70"/>
      <c r="CK20" s="68">
        <v>0</v>
      </c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1"/>
      <c r="DK20" s="3">
        <f>BP20</f>
        <v>0</v>
      </c>
      <c r="DM20" s="3">
        <f>CK20</f>
        <v>0</v>
      </c>
    </row>
    <row r="21" spans="2:117" ht="12.75">
      <c r="B21" s="72"/>
      <c r="C21" s="73" t="s">
        <v>36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4"/>
      <c r="BE21" s="75"/>
      <c r="BF21" s="6"/>
      <c r="BG21" s="6"/>
      <c r="BH21" s="6"/>
      <c r="BI21" s="6"/>
      <c r="BJ21" s="6"/>
      <c r="BK21" s="6"/>
      <c r="BL21" s="6"/>
      <c r="BM21" s="6"/>
      <c r="BN21" s="6"/>
      <c r="BO21" s="76"/>
      <c r="BP21" s="77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9"/>
      <c r="CK21" s="77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80"/>
      <c r="DK21" s="3">
        <f aca="true" t="shared" si="0" ref="DK21:DK61">BP21</f>
        <v>0</v>
      </c>
      <c r="DM21" s="3">
        <f aca="true" t="shared" si="1" ref="DM21:DM61">CK21</f>
        <v>0</v>
      </c>
    </row>
    <row r="22" spans="2:117" ht="12.75">
      <c r="B22" s="81"/>
      <c r="C22" s="82" t="s">
        <v>37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/>
      <c r="BE22" s="25" t="s">
        <v>38</v>
      </c>
      <c r="BF22" s="84"/>
      <c r="BG22" s="84"/>
      <c r="BH22" s="84"/>
      <c r="BI22" s="84"/>
      <c r="BJ22" s="84"/>
      <c r="BK22" s="84"/>
      <c r="BL22" s="84"/>
      <c r="BM22" s="84"/>
      <c r="BN22" s="84"/>
      <c r="BO22" s="85"/>
      <c r="BP22" s="86">
        <v>0</v>
      </c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8"/>
      <c r="CK22" s="86">
        <v>16081</v>
      </c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9"/>
      <c r="DK22" s="3">
        <f t="shared" si="0"/>
        <v>0</v>
      </c>
      <c r="DM22" s="3">
        <f t="shared" si="1"/>
        <v>16081</v>
      </c>
    </row>
    <row r="23" spans="2:117" ht="12.75">
      <c r="B23" s="81"/>
      <c r="C23" s="82" t="s">
        <v>39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  <c r="BE23" s="25" t="s">
        <v>40</v>
      </c>
      <c r="BF23" s="84"/>
      <c r="BG23" s="84"/>
      <c r="BH23" s="84"/>
      <c r="BI23" s="84"/>
      <c r="BJ23" s="84"/>
      <c r="BK23" s="84"/>
      <c r="BL23" s="84"/>
      <c r="BM23" s="84"/>
      <c r="BN23" s="84"/>
      <c r="BO23" s="85"/>
      <c r="BP23" s="86">
        <v>0</v>
      </c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8"/>
      <c r="CK23" s="86">
        <v>16718</v>
      </c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9"/>
      <c r="DK23" s="3">
        <f t="shared" si="0"/>
        <v>0</v>
      </c>
      <c r="DM23" s="3">
        <f t="shared" si="1"/>
        <v>16718</v>
      </c>
    </row>
    <row r="24" spans="2:117" ht="12.75">
      <c r="B24" s="81"/>
      <c r="C24" s="82" t="s">
        <v>41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25" t="s">
        <v>42</v>
      </c>
      <c r="BF24" s="84"/>
      <c r="BG24" s="84"/>
      <c r="BH24" s="84"/>
      <c r="BI24" s="84"/>
      <c r="BJ24" s="84"/>
      <c r="BK24" s="84"/>
      <c r="BL24" s="84"/>
      <c r="BM24" s="84"/>
      <c r="BN24" s="84"/>
      <c r="BO24" s="85"/>
      <c r="BP24" s="86">
        <v>0</v>
      </c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8"/>
      <c r="CK24" s="86">
        <v>0</v>
      </c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9"/>
      <c r="DK24" s="3">
        <f t="shared" si="0"/>
        <v>0</v>
      </c>
      <c r="DM24" s="3">
        <f t="shared" si="1"/>
        <v>0</v>
      </c>
    </row>
    <row r="25" spans="2:117" ht="12.75">
      <c r="B25" s="81"/>
      <c r="C25" s="82" t="s">
        <v>43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25" t="s">
        <v>44</v>
      </c>
      <c r="BF25" s="84"/>
      <c r="BG25" s="84"/>
      <c r="BH25" s="84"/>
      <c r="BI25" s="84"/>
      <c r="BJ25" s="84"/>
      <c r="BK25" s="84"/>
      <c r="BL25" s="84"/>
      <c r="BM25" s="84"/>
      <c r="BN25" s="84"/>
      <c r="BO25" s="85"/>
      <c r="BP25" s="86">
        <v>0</v>
      </c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8"/>
      <c r="CK25" s="86">
        <v>0</v>
      </c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9"/>
      <c r="DK25" s="3">
        <f t="shared" si="0"/>
        <v>0</v>
      </c>
      <c r="DM25" s="3">
        <f t="shared" si="1"/>
        <v>0</v>
      </c>
    </row>
    <row r="26" spans="2:117" ht="12.75">
      <c r="B26" s="81"/>
      <c r="C26" s="82" t="s">
        <v>45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/>
      <c r="BE26" s="25" t="s">
        <v>46</v>
      </c>
      <c r="BF26" s="84"/>
      <c r="BG26" s="84"/>
      <c r="BH26" s="84"/>
      <c r="BI26" s="84"/>
      <c r="BJ26" s="84"/>
      <c r="BK26" s="84"/>
      <c r="BL26" s="84"/>
      <c r="BM26" s="84"/>
      <c r="BN26" s="84"/>
      <c r="BO26" s="85"/>
      <c r="BP26" s="86">
        <v>0</v>
      </c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8"/>
      <c r="CK26" s="86">
        <v>81766</v>
      </c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9"/>
      <c r="DK26" s="3">
        <f t="shared" si="0"/>
        <v>0</v>
      </c>
      <c r="DM26" s="3">
        <f t="shared" si="1"/>
        <v>81766</v>
      </c>
    </row>
    <row r="27" spans="2:117" ht="14.25" customHeight="1">
      <c r="B27" s="90"/>
      <c r="C27" s="91" t="s">
        <v>47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2"/>
      <c r="BE27" s="31" t="s">
        <v>48</v>
      </c>
      <c r="BF27" s="93"/>
      <c r="BG27" s="93"/>
      <c r="BH27" s="93"/>
      <c r="BI27" s="93"/>
      <c r="BJ27" s="93"/>
      <c r="BK27" s="93"/>
      <c r="BL27" s="93"/>
      <c r="BM27" s="93"/>
      <c r="BN27" s="93"/>
      <c r="BO27" s="94"/>
      <c r="BP27" s="95">
        <v>0</v>
      </c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7"/>
      <c r="CK27" s="95">
        <v>0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8"/>
      <c r="DK27" s="3">
        <f t="shared" si="0"/>
        <v>0</v>
      </c>
      <c r="DM27" s="3">
        <f t="shared" si="1"/>
        <v>0</v>
      </c>
    </row>
    <row r="28" spans="1:109" ht="9" customHeight="1" hidden="1">
      <c r="A28" s="99"/>
      <c r="B28" s="100" t="s">
        <v>49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2"/>
      <c r="BE28" s="85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 t="s">
        <v>50</v>
      </c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  <c r="DE28" s="1" t="s">
        <v>51</v>
      </c>
    </row>
    <row r="29" spans="1:108" ht="14.25" customHeight="1" thickBot="1">
      <c r="A29" s="106">
        <v>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8"/>
      <c r="BE29" s="85" t="s">
        <v>52</v>
      </c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4">
        <v>0</v>
      </c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>
        <v>0</v>
      </c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ht="17.25" customHeight="1" hidden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1"/>
      <c r="BE30" s="112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2:117" ht="13.5" thickBot="1">
      <c r="B31" s="116"/>
      <c r="C31" s="117"/>
      <c r="D31" s="117"/>
      <c r="E31" s="117"/>
      <c r="F31" s="117"/>
      <c r="G31" s="118" t="s">
        <v>53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9"/>
      <c r="BE31" s="120" t="s">
        <v>54</v>
      </c>
      <c r="BF31" s="121"/>
      <c r="BG31" s="121"/>
      <c r="BH31" s="121"/>
      <c r="BI31" s="121"/>
      <c r="BJ31" s="121"/>
      <c r="BK31" s="121"/>
      <c r="BL31" s="121"/>
      <c r="BM31" s="121"/>
      <c r="BN31" s="121"/>
      <c r="BO31" s="122"/>
      <c r="BP31" s="123">
        <f ca="1">SUM(П000010011003:П000010015003)+SUM(INDIRECT(CONCATENATE("BP",ROW(Tabl151),":BP",ROW(Сумм1903))))</f>
        <v>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5"/>
      <c r="CK31" s="123">
        <f ca="1">SUM(CK20:DD27)+SUM(INDIRECT(CONCATENATE("CK",ROW(Tabl151),":CK",ROW(Сумм1904))))</f>
        <v>114565</v>
      </c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6"/>
      <c r="DK31" s="3">
        <f t="shared" si="0"/>
        <v>0</v>
      </c>
      <c r="DM31" s="3">
        <f t="shared" si="1"/>
        <v>114565</v>
      </c>
    </row>
    <row r="32" spans="2:117" ht="12.75">
      <c r="B32" s="63" t="s">
        <v>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127"/>
      <c r="BE32" s="65" t="s">
        <v>56</v>
      </c>
      <c r="BF32" s="66"/>
      <c r="BG32" s="66"/>
      <c r="BH32" s="66"/>
      <c r="BI32" s="66"/>
      <c r="BJ32" s="66"/>
      <c r="BK32" s="66"/>
      <c r="BL32" s="66"/>
      <c r="BM32" s="66"/>
      <c r="BN32" s="66"/>
      <c r="BO32" s="67"/>
      <c r="BP32" s="128">
        <f>SUM(П000020021103:Сумм2103)</f>
        <v>1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28">
        <f>SUM(П000020021104:Сумм2104)</f>
        <v>2397963</v>
      </c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1"/>
      <c r="DK32" s="3">
        <f t="shared" si="0"/>
        <v>1</v>
      </c>
      <c r="DM32" s="3">
        <f t="shared" si="1"/>
        <v>2397963</v>
      </c>
    </row>
    <row r="33" spans="2:117" ht="12.75">
      <c r="B33" s="72"/>
      <c r="C33" s="73" t="s">
        <v>57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132"/>
      <c r="BE33" s="75"/>
      <c r="BF33" s="6"/>
      <c r="BG33" s="6"/>
      <c r="BH33" s="6"/>
      <c r="BI33" s="6"/>
      <c r="BJ33" s="6"/>
      <c r="BK33" s="6"/>
      <c r="BL33" s="6"/>
      <c r="BM33" s="6"/>
      <c r="BN33" s="6"/>
      <c r="BO33" s="76"/>
      <c r="BP33" s="133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5"/>
      <c r="CK33" s="133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6"/>
      <c r="DK33" s="3">
        <f t="shared" si="0"/>
        <v>0</v>
      </c>
      <c r="DM33" s="3">
        <f t="shared" si="1"/>
        <v>0</v>
      </c>
    </row>
    <row r="34" spans="2:117" ht="12.75">
      <c r="B34" s="90"/>
      <c r="C34" s="92"/>
      <c r="D34" s="92"/>
      <c r="E34" s="92"/>
      <c r="F34" s="92"/>
      <c r="G34" s="137" t="s">
        <v>58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8"/>
      <c r="BE34" s="31" t="s">
        <v>59</v>
      </c>
      <c r="BF34" s="93"/>
      <c r="BG34" s="93"/>
      <c r="BH34" s="93"/>
      <c r="BI34" s="93"/>
      <c r="BJ34" s="93"/>
      <c r="BK34" s="93"/>
      <c r="BL34" s="93"/>
      <c r="BM34" s="93"/>
      <c r="BN34" s="93"/>
      <c r="BO34" s="94"/>
      <c r="BP34" s="139">
        <v>0</v>
      </c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1"/>
      <c r="CK34" s="95">
        <v>2341927</v>
      </c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8"/>
      <c r="DK34" s="3">
        <f t="shared" si="0"/>
        <v>0</v>
      </c>
      <c r="DM34" s="3">
        <f t="shared" si="1"/>
        <v>2341927</v>
      </c>
    </row>
    <row r="35" spans="2:117" ht="12.75">
      <c r="B35" s="72"/>
      <c r="C35" s="74"/>
      <c r="D35" s="74"/>
      <c r="E35" s="73" t="s">
        <v>60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132"/>
      <c r="BE35" s="75"/>
      <c r="BF35" s="6"/>
      <c r="BG35" s="6"/>
      <c r="BH35" s="6"/>
      <c r="BI35" s="6"/>
      <c r="BJ35" s="6"/>
      <c r="BK35" s="6"/>
      <c r="BL35" s="6"/>
      <c r="BM35" s="6"/>
      <c r="BN35" s="6"/>
      <c r="BO35" s="76"/>
      <c r="BP35" s="77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9"/>
      <c r="CK35" s="77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80"/>
      <c r="DK35" s="3">
        <f t="shared" si="0"/>
        <v>0</v>
      </c>
      <c r="DM35" s="3">
        <f t="shared" si="1"/>
        <v>0</v>
      </c>
    </row>
    <row r="36" spans="2:117" ht="12.75">
      <c r="B36" s="81"/>
      <c r="C36" s="83"/>
      <c r="D36" s="83"/>
      <c r="E36" s="73" t="s">
        <v>61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142"/>
      <c r="BE36" s="25" t="s">
        <v>62</v>
      </c>
      <c r="BF36" s="84"/>
      <c r="BG36" s="84"/>
      <c r="BH36" s="84"/>
      <c r="BI36" s="84"/>
      <c r="BJ36" s="84"/>
      <c r="BK36" s="84"/>
      <c r="BL36" s="84"/>
      <c r="BM36" s="84"/>
      <c r="BN36" s="84"/>
      <c r="BO36" s="85"/>
      <c r="BP36" s="86">
        <v>0</v>
      </c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8"/>
      <c r="CK36" s="86">
        <v>0</v>
      </c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9"/>
      <c r="DK36" s="3">
        <f t="shared" si="0"/>
        <v>0</v>
      </c>
      <c r="DM36" s="3">
        <f t="shared" si="1"/>
        <v>0</v>
      </c>
    </row>
    <row r="37" spans="2:117" ht="12.75">
      <c r="B37" s="81"/>
      <c r="C37" s="83"/>
      <c r="D37" s="83"/>
      <c r="E37" s="73" t="s">
        <v>63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142"/>
      <c r="BE37" s="25" t="s">
        <v>64</v>
      </c>
      <c r="BF37" s="84"/>
      <c r="BG37" s="84"/>
      <c r="BH37" s="84"/>
      <c r="BI37" s="84"/>
      <c r="BJ37" s="84"/>
      <c r="BK37" s="84"/>
      <c r="BL37" s="84"/>
      <c r="BM37" s="84"/>
      <c r="BN37" s="84"/>
      <c r="BO37" s="85"/>
      <c r="BP37" s="86">
        <v>0</v>
      </c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8"/>
      <c r="CK37" s="86">
        <v>21486</v>
      </c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9"/>
      <c r="DK37" s="3">
        <f t="shared" si="0"/>
        <v>0</v>
      </c>
      <c r="DM37" s="3">
        <f t="shared" si="1"/>
        <v>21486</v>
      </c>
    </row>
    <row r="38" spans="2:117" ht="12.75">
      <c r="B38" s="81"/>
      <c r="C38" s="83"/>
      <c r="D38" s="83"/>
      <c r="E38" s="73" t="s">
        <v>65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142"/>
      <c r="BE38" s="25" t="s">
        <v>66</v>
      </c>
      <c r="BF38" s="84"/>
      <c r="BG38" s="84"/>
      <c r="BH38" s="84"/>
      <c r="BI38" s="84"/>
      <c r="BJ38" s="84"/>
      <c r="BK38" s="84"/>
      <c r="BL38" s="84"/>
      <c r="BM38" s="84"/>
      <c r="BN38" s="84"/>
      <c r="BO38" s="85"/>
      <c r="BP38" s="86">
        <v>0</v>
      </c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8"/>
      <c r="CK38" s="86">
        <v>67</v>
      </c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9"/>
      <c r="DK38" s="3">
        <f t="shared" si="0"/>
        <v>0</v>
      </c>
      <c r="DM38" s="3">
        <f t="shared" si="1"/>
        <v>67</v>
      </c>
    </row>
    <row r="39" spans="2:117" ht="12.75">
      <c r="B39" s="81"/>
      <c r="C39" s="83"/>
      <c r="D39" s="83"/>
      <c r="E39" s="73" t="s">
        <v>67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142"/>
      <c r="BE39" s="25" t="s">
        <v>68</v>
      </c>
      <c r="BF39" s="84"/>
      <c r="BG39" s="84"/>
      <c r="BH39" s="84"/>
      <c r="BI39" s="84"/>
      <c r="BJ39" s="84"/>
      <c r="BK39" s="84"/>
      <c r="BL39" s="84"/>
      <c r="BM39" s="84"/>
      <c r="BN39" s="84"/>
      <c r="BO39" s="85"/>
      <c r="BP39" s="86">
        <v>0</v>
      </c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8"/>
      <c r="CK39" s="86">
        <v>0</v>
      </c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9"/>
      <c r="DK39" s="3">
        <f t="shared" si="0"/>
        <v>0</v>
      </c>
      <c r="DM39" s="3">
        <f t="shared" si="1"/>
        <v>0</v>
      </c>
    </row>
    <row r="40" spans="2:117" ht="12.75">
      <c r="B40" s="81"/>
      <c r="C40" s="83"/>
      <c r="D40" s="83"/>
      <c r="E40" s="73" t="s">
        <v>69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142"/>
      <c r="BE40" s="25" t="s">
        <v>70</v>
      </c>
      <c r="BF40" s="84"/>
      <c r="BG40" s="84"/>
      <c r="BH40" s="84"/>
      <c r="BI40" s="84"/>
      <c r="BJ40" s="84"/>
      <c r="BK40" s="84"/>
      <c r="BL40" s="84"/>
      <c r="BM40" s="84"/>
      <c r="BN40" s="84"/>
      <c r="BO40" s="85"/>
      <c r="BP40" s="86">
        <v>1</v>
      </c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8"/>
      <c r="CK40" s="86">
        <v>34483</v>
      </c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9"/>
      <c r="DK40" s="3">
        <f t="shared" si="0"/>
        <v>1</v>
      </c>
      <c r="DM40" s="3">
        <f t="shared" si="1"/>
        <v>34483</v>
      </c>
    </row>
    <row r="41" spans="2:117" ht="12.75">
      <c r="B41" s="81"/>
      <c r="C41" s="83"/>
      <c r="D41" s="83"/>
      <c r="E41" s="73" t="s">
        <v>71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142"/>
      <c r="BE41" s="25" t="s">
        <v>72</v>
      </c>
      <c r="BF41" s="84"/>
      <c r="BG41" s="84"/>
      <c r="BH41" s="84"/>
      <c r="BI41" s="84"/>
      <c r="BJ41" s="84"/>
      <c r="BK41" s="84"/>
      <c r="BL41" s="84"/>
      <c r="BM41" s="84"/>
      <c r="BN41" s="84"/>
      <c r="BO41" s="85"/>
      <c r="BP41" s="86">
        <v>0</v>
      </c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8"/>
      <c r="CK41" s="86">
        <v>0</v>
      </c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9"/>
      <c r="DK41" s="3">
        <f t="shared" si="0"/>
        <v>0</v>
      </c>
      <c r="DM41" s="3">
        <f t="shared" si="1"/>
        <v>0</v>
      </c>
    </row>
    <row r="42" spans="2:109" ht="12.75" hidden="1">
      <c r="B42" s="101" t="s">
        <v>73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2"/>
      <c r="BE42" s="85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  <c r="DE42" s="1" t="s">
        <v>51</v>
      </c>
    </row>
    <row r="43" spans="1:108" ht="12.75">
      <c r="A43" s="1">
        <v>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8"/>
      <c r="BE43" s="85" t="s">
        <v>74</v>
      </c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4">
        <v>0</v>
      </c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>
        <v>0</v>
      </c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2:108" ht="12.75" hidden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2"/>
      <c r="BE44" s="85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2:117" ht="25.5" customHeight="1">
      <c r="B45" s="72"/>
      <c r="C45" s="143" t="s">
        <v>75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32"/>
      <c r="BE45" s="75" t="s">
        <v>76</v>
      </c>
      <c r="BF45" s="6"/>
      <c r="BG45" s="6"/>
      <c r="BH45" s="6"/>
      <c r="BI45" s="6"/>
      <c r="BJ45" s="6"/>
      <c r="BK45" s="6"/>
      <c r="BL45" s="6"/>
      <c r="BM45" s="6"/>
      <c r="BN45" s="6"/>
      <c r="BO45" s="76"/>
      <c r="BP45" s="77">
        <v>0</v>
      </c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9"/>
      <c r="CK45" s="77">
        <v>543013</v>
      </c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80"/>
      <c r="DK45" s="3">
        <f t="shared" si="0"/>
        <v>0</v>
      </c>
      <c r="DM45" s="3">
        <f t="shared" si="1"/>
        <v>543013</v>
      </c>
    </row>
    <row r="46" spans="2:117" ht="38.25" customHeight="1">
      <c r="B46" s="81"/>
      <c r="C46" s="82" t="s">
        <v>77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142"/>
      <c r="BE46" s="25" t="s">
        <v>78</v>
      </c>
      <c r="BF46" s="84"/>
      <c r="BG46" s="84"/>
      <c r="BH46" s="84"/>
      <c r="BI46" s="84"/>
      <c r="BJ46" s="84"/>
      <c r="BK46" s="84"/>
      <c r="BL46" s="84"/>
      <c r="BM46" s="84"/>
      <c r="BN46" s="84"/>
      <c r="BO46" s="85"/>
      <c r="BP46" s="86">
        <v>0</v>
      </c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8"/>
      <c r="CK46" s="86">
        <v>0</v>
      </c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9"/>
      <c r="DK46" s="3">
        <f t="shared" si="0"/>
        <v>0</v>
      </c>
      <c r="DM46" s="3">
        <f t="shared" si="1"/>
        <v>0</v>
      </c>
    </row>
    <row r="47" spans="2:117" ht="12.75">
      <c r="B47" s="81"/>
      <c r="C47" s="83"/>
      <c r="D47" s="83"/>
      <c r="E47" s="144" t="s">
        <v>79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2"/>
      <c r="BE47" s="25" t="s">
        <v>80</v>
      </c>
      <c r="BF47" s="84"/>
      <c r="BG47" s="84"/>
      <c r="BH47" s="84"/>
      <c r="BI47" s="84"/>
      <c r="BJ47" s="84"/>
      <c r="BK47" s="84"/>
      <c r="BL47" s="84"/>
      <c r="BM47" s="84"/>
      <c r="BN47" s="84"/>
      <c r="BO47" s="85"/>
      <c r="BP47" s="86">
        <v>0</v>
      </c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8"/>
      <c r="CK47" s="86">
        <v>0</v>
      </c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9"/>
      <c r="DK47" s="3">
        <f t="shared" si="0"/>
        <v>0</v>
      </c>
      <c r="DM47" s="3">
        <f t="shared" si="1"/>
        <v>0</v>
      </c>
    </row>
    <row r="48" spans="2:117" ht="25.5" customHeight="1">
      <c r="B48" s="81"/>
      <c r="C48" s="82" t="s">
        <v>81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142"/>
      <c r="BE48" s="25" t="s">
        <v>82</v>
      </c>
      <c r="BF48" s="84"/>
      <c r="BG48" s="84"/>
      <c r="BH48" s="84"/>
      <c r="BI48" s="84"/>
      <c r="BJ48" s="84"/>
      <c r="BK48" s="84"/>
      <c r="BL48" s="84"/>
      <c r="BM48" s="84"/>
      <c r="BN48" s="84"/>
      <c r="BO48" s="85"/>
      <c r="BP48" s="86">
        <v>2100</v>
      </c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8"/>
      <c r="CK48" s="86">
        <v>2685491</v>
      </c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9"/>
      <c r="DK48" s="3">
        <f t="shared" si="0"/>
        <v>2100</v>
      </c>
      <c r="DM48" s="3">
        <f t="shared" si="1"/>
        <v>2685491</v>
      </c>
    </row>
    <row r="49" spans="2:117" ht="12.75">
      <c r="B49" s="81"/>
      <c r="C49" s="83"/>
      <c r="D49" s="83"/>
      <c r="E49" s="144" t="s">
        <v>83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2"/>
      <c r="BE49" s="25" t="s">
        <v>84</v>
      </c>
      <c r="BF49" s="84"/>
      <c r="BG49" s="84"/>
      <c r="BH49" s="84"/>
      <c r="BI49" s="84"/>
      <c r="BJ49" s="84"/>
      <c r="BK49" s="84"/>
      <c r="BL49" s="84"/>
      <c r="BM49" s="84"/>
      <c r="BN49" s="84"/>
      <c r="BO49" s="85"/>
      <c r="BP49" s="86">
        <v>0</v>
      </c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8"/>
      <c r="CK49" s="86">
        <v>1531216</v>
      </c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9"/>
      <c r="DK49" s="3">
        <f t="shared" si="0"/>
        <v>0</v>
      </c>
      <c r="DM49" s="3">
        <f t="shared" si="1"/>
        <v>1531216</v>
      </c>
    </row>
    <row r="50" spans="2:117" ht="12.75">
      <c r="B50" s="81"/>
      <c r="C50" s="82" t="s">
        <v>85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142"/>
      <c r="BE50" s="25" t="s">
        <v>86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5"/>
      <c r="BP50" s="86">
        <v>0</v>
      </c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8"/>
      <c r="CK50" s="86">
        <v>7801</v>
      </c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9"/>
      <c r="DK50" s="3">
        <f t="shared" si="0"/>
        <v>0</v>
      </c>
      <c r="DM50" s="3">
        <f t="shared" si="1"/>
        <v>7801</v>
      </c>
    </row>
    <row r="51" spans="2:117" ht="12.75">
      <c r="B51" s="81"/>
      <c r="C51" s="82" t="s">
        <v>87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142"/>
      <c r="BE51" s="25" t="s">
        <v>88</v>
      </c>
      <c r="BF51" s="84"/>
      <c r="BG51" s="84"/>
      <c r="BH51" s="84"/>
      <c r="BI51" s="84"/>
      <c r="BJ51" s="84"/>
      <c r="BK51" s="84"/>
      <c r="BL51" s="84"/>
      <c r="BM51" s="84"/>
      <c r="BN51" s="84"/>
      <c r="BO51" s="85"/>
      <c r="BP51" s="86">
        <v>2099</v>
      </c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8"/>
      <c r="CK51" s="86">
        <v>229920</v>
      </c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9"/>
      <c r="DK51" s="3">
        <f t="shared" si="0"/>
        <v>2099</v>
      </c>
      <c r="DM51" s="3">
        <f t="shared" si="1"/>
        <v>229920</v>
      </c>
    </row>
    <row r="52" spans="2:117" ht="12.75" customHeight="1">
      <c r="B52" s="90"/>
      <c r="C52" s="91" t="s">
        <v>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138"/>
      <c r="BE52" s="31" t="s">
        <v>90</v>
      </c>
      <c r="BF52" s="93"/>
      <c r="BG52" s="93"/>
      <c r="BH52" s="93"/>
      <c r="BI52" s="93"/>
      <c r="BJ52" s="93"/>
      <c r="BK52" s="93"/>
      <c r="BL52" s="93"/>
      <c r="BM52" s="93"/>
      <c r="BN52" s="93"/>
      <c r="BO52" s="94"/>
      <c r="BP52" s="95">
        <v>0</v>
      </c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7"/>
      <c r="CK52" s="95">
        <v>0</v>
      </c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8"/>
      <c r="DK52" s="3">
        <f t="shared" si="0"/>
        <v>0</v>
      </c>
      <c r="DM52" s="3">
        <f t="shared" si="1"/>
        <v>0</v>
      </c>
    </row>
    <row r="53" spans="2:109" ht="7.5" customHeight="1" hidden="1">
      <c r="B53" s="101" t="s">
        <v>91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2"/>
      <c r="BE53" s="85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5"/>
      <c r="DE53" s="1" t="s">
        <v>51</v>
      </c>
    </row>
    <row r="54" spans="1:108" ht="14.25" customHeight="1" thickBot="1">
      <c r="A54" s="1">
        <v>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8"/>
      <c r="BE54" s="85" t="s">
        <v>92</v>
      </c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>
        <v>0</v>
      </c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>
        <v>0</v>
      </c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5"/>
    </row>
    <row r="55" spans="2:108" ht="11.25" customHeight="1" hidden="1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1"/>
      <c r="BE55" s="112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2:117" ht="13.5" thickBot="1">
      <c r="B56" s="72"/>
      <c r="C56" s="74"/>
      <c r="D56" s="74"/>
      <c r="E56" s="74"/>
      <c r="F56" s="74"/>
      <c r="G56" s="73" t="s">
        <v>93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4"/>
      <c r="BE56" s="120" t="s">
        <v>94</v>
      </c>
      <c r="BF56" s="121"/>
      <c r="BG56" s="121"/>
      <c r="BH56" s="121"/>
      <c r="BI56" s="121"/>
      <c r="BJ56" s="121"/>
      <c r="BK56" s="121"/>
      <c r="BL56" s="121"/>
      <c r="BM56" s="121"/>
      <c r="BN56" s="121"/>
      <c r="BO56" s="122"/>
      <c r="BP56" s="123">
        <f ca="1">BP32+BP45+BP46+BP48+BP50+BP51+BP52+SUM(INDIRECT(CONCATENATE("BP",ROW(Tabl271),":BP",ROW(Сумм2713))))</f>
        <v>4200</v>
      </c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5"/>
      <c r="CK56" s="123">
        <f ca="1">CK32+CK45+CK46+CK48+CK50+CK51+CK52+SUM(INDIRECT(CONCATENATE("CK",ROW(Tabl271),":CK",ROW(Сумм2714))))</f>
        <v>5864188</v>
      </c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6"/>
      <c r="DK56" s="3">
        <f t="shared" si="0"/>
        <v>4200</v>
      </c>
      <c r="DM56" s="3">
        <f t="shared" si="1"/>
        <v>5864188</v>
      </c>
    </row>
    <row r="57" spans="2:117" ht="13.5" thickBot="1">
      <c r="B57" s="145" t="s">
        <v>95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20" t="s">
        <v>96</v>
      </c>
      <c r="BF57" s="121"/>
      <c r="BG57" s="121"/>
      <c r="BH57" s="121"/>
      <c r="BI57" s="121"/>
      <c r="BJ57" s="121"/>
      <c r="BK57" s="121"/>
      <c r="BL57" s="121"/>
      <c r="BM57" s="121"/>
      <c r="BN57" s="121"/>
      <c r="BO57" s="122"/>
      <c r="BP57" s="123">
        <f>П000010019003+П000020029003</f>
        <v>4200</v>
      </c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5"/>
      <c r="CK57" s="123">
        <f>П000010019004+П000020029004</f>
        <v>5978753</v>
      </c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6"/>
      <c r="DK57" s="3">
        <f t="shared" si="0"/>
        <v>4200</v>
      </c>
      <c r="DM57" s="3">
        <f t="shared" si="1"/>
        <v>5978753</v>
      </c>
    </row>
    <row r="58" spans="115:117" ht="12.75">
      <c r="DK58" s="3">
        <f t="shared" si="0"/>
        <v>0</v>
      </c>
      <c r="DM58" s="3">
        <f t="shared" si="1"/>
        <v>0</v>
      </c>
    </row>
    <row r="59" spans="108:117" ht="12.75">
      <c r="DD59" s="5" t="s">
        <v>97</v>
      </c>
      <c r="DK59" s="3">
        <f t="shared" si="0"/>
        <v>0</v>
      </c>
      <c r="DM59" s="3">
        <f t="shared" si="1"/>
        <v>0</v>
      </c>
    </row>
    <row r="60" spans="2:117" ht="26.25" customHeight="1">
      <c r="B60" s="48" t="s">
        <v>98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50"/>
      <c r="BE60" s="51" t="s">
        <v>31</v>
      </c>
      <c r="BF60" s="52"/>
      <c r="BG60" s="52"/>
      <c r="BH60" s="52"/>
      <c r="BI60" s="52"/>
      <c r="BJ60" s="52"/>
      <c r="BK60" s="52"/>
      <c r="BL60" s="52"/>
      <c r="BM60" s="52"/>
      <c r="BN60" s="52"/>
      <c r="BO60" s="53"/>
      <c r="BP60" s="54" t="s">
        <v>32</v>
      </c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6"/>
      <c r="CK60" s="54" t="s">
        <v>33</v>
      </c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  <c r="DK60" s="3" t="str">
        <f t="shared" si="0"/>
        <v>At the beginning of financial year</v>
      </c>
      <c r="DM60" s="3" t="str">
        <f t="shared" si="1"/>
        <v>At the end of financial year</v>
      </c>
    </row>
    <row r="61" spans="2:117" ht="13.5" thickBot="1">
      <c r="B61" s="57">
        <v>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9"/>
      <c r="BE61" s="60">
        <v>2</v>
      </c>
      <c r="BF61" s="61"/>
      <c r="BG61" s="61"/>
      <c r="BH61" s="61"/>
      <c r="BI61" s="61"/>
      <c r="BJ61" s="61"/>
      <c r="BK61" s="61"/>
      <c r="BL61" s="61"/>
      <c r="BM61" s="61"/>
      <c r="BN61" s="61"/>
      <c r="BO61" s="62"/>
      <c r="BP61" s="60">
        <v>3</v>
      </c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2"/>
      <c r="CK61" s="60">
        <v>4</v>
      </c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2"/>
      <c r="DK61" s="3">
        <f t="shared" si="0"/>
        <v>3</v>
      </c>
      <c r="DM61" s="3">
        <f t="shared" si="1"/>
        <v>4</v>
      </c>
    </row>
    <row r="62" spans="2:108" ht="12.75">
      <c r="B62" s="63" t="s">
        <v>99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5" t="s">
        <v>100</v>
      </c>
      <c r="BF62" s="66"/>
      <c r="BG62" s="66"/>
      <c r="BH62" s="66"/>
      <c r="BI62" s="66"/>
      <c r="BJ62" s="66"/>
      <c r="BK62" s="66"/>
      <c r="BL62" s="66"/>
      <c r="BM62" s="66"/>
      <c r="BN62" s="66"/>
      <c r="BO62" s="67"/>
      <c r="BP62" s="68">
        <v>4200</v>
      </c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70"/>
      <c r="CK62" s="68">
        <v>4200</v>
      </c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1"/>
    </row>
    <row r="63" spans="2:108" ht="12.75">
      <c r="B63" s="72"/>
      <c r="C63" s="73" t="s">
        <v>101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4"/>
      <c r="BE63" s="75"/>
      <c r="BF63" s="6"/>
      <c r="BG63" s="6"/>
      <c r="BH63" s="6"/>
      <c r="BI63" s="6"/>
      <c r="BJ63" s="6"/>
      <c r="BK63" s="6"/>
      <c r="BL63" s="6"/>
      <c r="BM63" s="6"/>
      <c r="BN63" s="6"/>
      <c r="BO63" s="76"/>
      <c r="BP63" s="77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9"/>
      <c r="CK63" s="77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80"/>
    </row>
    <row r="64" spans="2:108" ht="12.75">
      <c r="B64" s="81"/>
      <c r="C64" s="82" t="s">
        <v>102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3"/>
      <c r="BE64" s="25" t="s">
        <v>103</v>
      </c>
      <c r="BF64" s="84"/>
      <c r="BG64" s="84"/>
      <c r="BH64" s="84"/>
      <c r="BI64" s="84"/>
      <c r="BJ64" s="84"/>
      <c r="BK64" s="84"/>
      <c r="BL64" s="84"/>
      <c r="BM64" s="84"/>
      <c r="BN64" s="84"/>
      <c r="BO64" s="85"/>
      <c r="BP64" s="147">
        <v>0</v>
      </c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9"/>
      <c r="CK64" s="147">
        <v>0</v>
      </c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50"/>
    </row>
    <row r="65" spans="2:108" ht="12.75">
      <c r="B65" s="81"/>
      <c r="C65" s="82" t="s">
        <v>104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/>
      <c r="BE65" s="25" t="s">
        <v>105</v>
      </c>
      <c r="BF65" s="84"/>
      <c r="BG65" s="84"/>
      <c r="BH65" s="84"/>
      <c r="BI65" s="84"/>
      <c r="BJ65" s="84"/>
      <c r="BK65" s="84"/>
      <c r="BL65" s="84"/>
      <c r="BM65" s="84"/>
      <c r="BN65" s="84"/>
      <c r="BO65" s="85"/>
      <c r="BP65" s="86">
        <v>0</v>
      </c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8"/>
      <c r="CK65" s="86">
        <v>0</v>
      </c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9"/>
    </row>
    <row r="66" spans="2:117" ht="12.75">
      <c r="B66" s="81"/>
      <c r="C66" s="82" t="s">
        <v>106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/>
      <c r="BE66" s="25" t="s">
        <v>107</v>
      </c>
      <c r="BF66" s="84"/>
      <c r="BG66" s="84"/>
      <c r="BH66" s="84"/>
      <c r="BI66" s="84"/>
      <c r="BJ66" s="84"/>
      <c r="BK66" s="84"/>
      <c r="BL66" s="84"/>
      <c r="BM66" s="84"/>
      <c r="BN66" s="84"/>
      <c r="BO66" s="85"/>
      <c r="BP66" s="151">
        <f>SUM(П000030043103:сумм4303)</f>
        <v>0</v>
      </c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3"/>
      <c r="CK66" s="151">
        <v>0</v>
      </c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4"/>
      <c r="DK66" s="3">
        <f aca="true" t="shared" si="2" ref="DK66:DK113">BP66</f>
        <v>0</v>
      </c>
      <c r="DM66" s="3">
        <f aca="true" t="shared" si="3" ref="DM66:DM113">CK66</f>
        <v>0</v>
      </c>
    </row>
    <row r="67" spans="2:117" ht="12.75">
      <c r="B67" s="90"/>
      <c r="C67" s="92"/>
      <c r="D67" s="92"/>
      <c r="E67" s="92"/>
      <c r="F67" s="92"/>
      <c r="G67" s="137" t="s">
        <v>58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92"/>
      <c r="BE67" s="31" t="s">
        <v>108</v>
      </c>
      <c r="BF67" s="93"/>
      <c r="BG67" s="93"/>
      <c r="BH67" s="93"/>
      <c r="BI67" s="93"/>
      <c r="BJ67" s="93"/>
      <c r="BK67" s="93"/>
      <c r="BL67" s="93"/>
      <c r="BM67" s="93"/>
      <c r="BN67" s="93"/>
      <c r="BO67" s="94"/>
      <c r="BP67" s="139">
        <v>0</v>
      </c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1"/>
      <c r="CK67" s="95">
        <v>0</v>
      </c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8"/>
      <c r="DK67" s="3">
        <f t="shared" si="2"/>
        <v>0</v>
      </c>
      <c r="DM67" s="3">
        <f t="shared" si="3"/>
        <v>0</v>
      </c>
    </row>
    <row r="68" spans="2:117" ht="25.5" customHeight="1">
      <c r="B68" s="72"/>
      <c r="C68" s="74"/>
      <c r="D68" s="74"/>
      <c r="E68" s="143" t="s">
        <v>109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74"/>
      <c r="BE68" s="75"/>
      <c r="BF68" s="6"/>
      <c r="BG68" s="6"/>
      <c r="BH68" s="6"/>
      <c r="BI68" s="6"/>
      <c r="BJ68" s="6"/>
      <c r="BK68" s="6"/>
      <c r="BL68" s="6"/>
      <c r="BM68" s="6"/>
      <c r="BN68" s="6"/>
      <c r="BO68" s="76"/>
      <c r="BP68" s="77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9"/>
      <c r="CK68" s="77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80"/>
      <c r="DK68" s="3">
        <f t="shared" si="2"/>
        <v>0</v>
      </c>
      <c r="DM68" s="3">
        <f t="shared" si="3"/>
        <v>0</v>
      </c>
    </row>
    <row r="69" spans="2:117" ht="25.5" customHeight="1">
      <c r="B69" s="72"/>
      <c r="C69" s="74"/>
      <c r="D69" s="74"/>
      <c r="E69" s="143" t="s">
        <v>110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74"/>
      <c r="BE69" s="75" t="s">
        <v>111</v>
      </c>
      <c r="BF69" s="6"/>
      <c r="BG69" s="6"/>
      <c r="BH69" s="6"/>
      <c r="BI69" s="6"/>
      <c r="BJ69" s="6"/>
      <c r="BK69" s="6"/>
      <c r="BL69" s="6"/>
      <c r="BM69" s="6"/>
      <c r="BN69" s="6"/>
      <c r="BO69" s="76"/>
      <c r="BP69" s="77">
        <v>0</v>
      </c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9"/>
      <c r="CK69" s="77">
        <v>0</v>
      </c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80"/>
      <c r="DK69" s="3">
        <f t="shared" si="2"/>
        <v>0</v>
      </c>
      <c r="DM69" s="3">
        <f t="shared" si="3"/>
        <v>0</v>
      </c>
    </row>
    <row r="70" spans="2:109" ht="13.5" customHeight="1" hidden="1">
      <c r="B70" s="101" t="s">
        <v>112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2"/>
      <c r="BE70" s="85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 t="s">
        <v>113</v>
      </c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5"/>
      <c r="DE70" s="1" t="s">
        <v>51</v>
      </c>
    </row>
    <row r="71" spans="1:108" ht="13.5" customHeight="1">
      <c r="A71" s="1">
        <v>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8"/>
      <c r="BE71" s="85" t="s">
        <v>114</v>
      </c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4">
        <v>0</v>
      </c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>
        <v>0</v>
      </c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5"/>
    </row>
    <row r="72" spans="2:108" ht="12" customHeight="1">
      <c r="B72" s="101" t="s">
        <v>115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2"/>
      <c r="BE72" s="85" t="s">
        <v>116</v>
      </c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4">
        <v>0</v>
      </c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>
        <v>0</v>
      </c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5"/>
    </row>
    <row r="73" spans="2:117" ht="14.25" customHeight="1" thickBot="1">
      <c r="B73" s="155"/>
      <c r="C73" s="156" t="s">
        <v>117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7"/>
      <c r="BE73" s="158" t="s">
        <v>118</v>
      </c>
      <c r="BF73" s="159"/>
      <c r="BG73" s="159"/>
      <c r="BH73" s="159"/>
      <c r="BI73" s="159"/>
      <c r="BJ73" s="159"/>
      <c r="BK73" s="159"/>
      <c r="BL73" s="159"/>
      <c r="BM73" s="159"/>
      <c r="BN73" s="159"/>
      <c r="BO73" s="112"/>
      <c r="BP73" s="160">
        <v>0</v>
      </c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2"/>
      <c r="CK73" s="160">
        <v>-402777</v>
      </c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3"/>
      <c r="DK73" s="3">
        <f t="shared" si="2"/>
        <v>0</v>
      </c>
      <c r="DM73" s="3">
        <f t="shared" si="3"/>
        <v>-402777</v>
      </c>
    </row>
    <row r="74" spans="2:117" ht="13.5" thickBot="1">
      <c r="B74" s="116"/>
      <c r="C74" s="117"/>
      <c r="D74" s="117"/>
      <c r="E74" s="117"/>
      <c r="F74" s="117"/>
      <c r="G74" s="118" t="s">
        <v>119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9"/>
      <c r="BE74" s="120" t="s">
        <v>120</v>
      </c>
      <c r="BF74" s="121"/>
      <c r="BG74" s="121"/>
      <c r="BH74" s="121"/>
      <c r="BI74" s="121"/>
      <c r="BJ74" s="121"/>
      <c r="BK74" s="121"/>
      <c r="BL74" s="121"/>
      <c r="BM74" s="121"/>
      <c r="BN74" s="121"/>
      <c r="BO74" s="122"/>
      <c r="BP74" s="123">
        <f>П000030041003-ABS(П000030041503)+П000030042003+П000030047003+П000030043003</f>
        <v>4200</v>
      </c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5"/>
      <c r="CK74" s="123">
        <f>П000030041004+сумм4304+П000030047004</f>
        <v>-398577</v>
      </c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6"/>
      <c r="DK74" s="3">
        <f t="shared" si="2"/>
        <v>4200</v>
      </c>
      <c r="DM74" s="3">
        <f t="shared" si="3"/>
        <v>-398577</v>
      </c>
    </row>
    <row r="75" spans="2:117" ht="12.75">
      <c r="B75" s="63" t="s">
        <v>121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127"/>
      <c r="BE75" s="65" t="s">
        <v>122</v>
      </c>
      <c r="BF75" s="66"/>
      <c r="BG75" s="66"/>
      <c r="BH75" s="66"/>
      <c r="BI75" s="66"/>
      <c r="BJ75" s="66"/>
      <c r="BK75" s="66"/>
      <c r="BL75" s="66"/>
      <c r="BM75" s="66"/>
      <c r="BN75" s="66"/>
      <c r="BO75" s="67"/>
      <c r="BP75" s="68">
        <v>0</v>
      </c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70"/>
      <c r="CK75" s="68">
        <v>0</v>
      </c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1"/>
      <c r="DK75" s="3">
        <f t="shared" si="2"/>
        <v>0</v>
      </c>
      <c r="DM75" s="3">
        <f t="shared" si="3"/>
        <v>0</v>
      </c>
    </row>
    <row r="76" spans="2:117" ht="12.75">
      <c r="B76" s="72"/>
      <c r="C76" s="73" t="s">
        <v>123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132"/>
      <c r="BE76" s="75"/>
      <c r="BF76" s="6"/>
      <c r="BG76" s="6"/>
      <c r="BH76" s="6"/>
      <c r="BI76" s="6"/>
      <c r="BJ76" s="6"/>
      <c r="BK76" s="6"/>
      <c r="BL76" s="6"/>
      <c r="BM76" s="6"/>
      <c r="BN76" s="6"/>
      <c r="BO76" s="76"/>
      <c r="BP76" s="77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9"/>
      <c r="CK76" s="77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80"/>
      <c r="DK76" s="3">
        <f t="shared" si="2"/>
        <v>0</v>
      </c>
      <c r="DM76" s="3">
        <f t="shared" si="3"/>
        <v>0</v>
      </c>
    </row>
    <row r="77" spans="2:117" ht="12.75">
      <c r="B77" s="81"/>
      <c r="C77" s="82" t="s">
        <v>124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142"/>
      <c r="BE77" s="25" t="s">
        <v>125</v>
      </c>
      <c r="BF77" s="84"/>
      <c r="BG77" s="84"/>
      <c r="BH77" s="84"/>
      <c r="BI77" s="84"/>
      <c r="BJ77" s="84"/>
      <c r="BK77" s="84"/>
      <c r="BL77" s="84"/>
      <c r="BM77" s="84"/>
      <c r="BN77" s="84"/>
      <c r="BO77" s="85"/>
      <c r="BP77" s="86">
        <v>0</v>
      </c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8"/>
      <c r="CK77" s="86">
        <v>159</v>
      </c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9"/>
      <c r="DK77" s="3">
        <f t="shared" si="2"/>
        <v>0</v>
      </c>
      <c r="DM77" s="3">
        <f t="shared" si="3"/>
        <v>159</v>
      </c>
    </row>
    <row r="78" spans="2:117" ht="14.25" customHeight="1">
      <c r="B78" s="81"/>
      <c r="C78" s="164" t="s">
        <v>126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42"/>
      <c r="BE78" s="31" t="s">
        <v>127</v>
      </c>
      <c r="BF78" s="93"/>
      <c r="BG78" s="93"/>
      <c r="BH78" s="93"/>
      <c r="BI78" s="93"/>
      <c r="BJ78" s="93"/>
      <c r="BK78" s="93"/>
      <c r="BL78" s="93"/>
      <c r="BM78" s="93"/>
      <c r="BN78" s="93"/>
      <c r="BO78" s="94"/>
      <c r="BP78" s="95">
        <v>0</v>
      </c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7"/>
      <c r="CK78" s="95">
        <v>0</v>
      </c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8"/>
      <c r="DK78" s="3">
        <f t="shared" si="2"/>
        <v>0</v>
      </c>
      <c r="DM78" s="3">
        <f t="shared" si="3"/>
        <v>0</v>
      </c>
    </row>
    <row r="79" spans="2:109" ht="14.25" customHeight="1" hidden="1">
      <c r="B79" s="101" t="s">
        <v>128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2"/>
      <c r="BE79" s="165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 t="s">
        <v>129</v>
      </c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5"/>
      <c r="DE79" s="1" t="s">
        <v>51</v>
      </c>
    </row>
    <row r="80" spans="1:108" ht="13.5" customHeight="1" thickBot="1">
      <c r="A80" s="1">
        <v>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8"/>
      <c r="BE80" s="85" t="s">
        <v>130</v>
      </c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4">
        <v>0</v>
      </c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>
        <v>0</v>
      </c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5"/>
    </row>
    <row r="81" spans="2:108" ht="9" customHeight="1" hidden="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1"/>
      <c r="BE81" s="112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4">
        <v>0</v>
      </c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>
        <v>0</v>
      </c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5"/>
    </row>
    <row r="82" spans="2:117" ht="14.25" customHeight="1" thickBot="1">
      <c r="B82" s="166"/>
      <c r="C82" s="167"/>
      <c r="D82" s="167"/>
      <c r="E82" s="167"/>
      <c r="F82" s="167"/>
      <c r="G82" s="168" t="s">
        <v>131</v>
      </c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9"/>
      <c r="BE82" s="120" t="s">
        <v>132</v>
      </c>
      <c r="BF82" s="121"/>
      <c r="BG82" s="121"/>
      <c r="BH82" s="121"/>
      <c r="BI82" s="121"/>
      <c r="BJ82" s="121"/>
      <c r="BK82" s="121"/>
      <c r="BL82" s="121"/>
      <c r="BM82" s="121"/>
      <c r="BN82" s="121"/>
      <c r="BO82" s="122"/>
      <c r="BP82" s="123">
        <f ca="1">SUM(П000040051003:П000040052003)+SUM(INDIRECT(CONCATENATE("BP",ROW(Tabl521),":BP",ROW(сумм5903))))</f>
        <v>0</v>
      </c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5"/>
      <c r="CK82" s="123">
        <f ca="1">SUM(П000040051004:CK75:DD78)+SUM(INDIRECT(CONCATENATE("CK",ROW(Tabl521),":CK",ROW(сумм5904))))</f>
        <v>159</v>
      </c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6"/>
      <c r="DK82" s="3">
        <f t="shared" si="2"/>
        <v>0</v>
      </c>
      <c r="DM82" s="3">
        <f t="shared" si="3"/>
        <v>159</v>
      </c>
    </row>
    <row r="83" spans="2:117" ht="12.75">
      <c r="B83" s="170" t="s">
        <v>133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2"/>
      <c r="BE83" s="65" t="s">
        <v>134</v>
      </c>
      <c r="BF83" s="66"/>
      <c r="BG83" s="66"/>
      <c r="BH83" s="66"/>
      <c r="BI83" s="66"/>
      <c r="BJ83" s="66"/>
      <c r="BK83" s="66"/>
      <c r="BL83" s="66"/>
      <c r="BM83" s="66"/>
      <c r="BN83" s="66"/>
      <c r="BO83" s="67"/>
      <c r="BP83" s="68">
        <v>0</v>
      </c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70"/>
      <c r="CK83" s="68">
        <v>1951305</v>
      </c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1"/>
      <c r="DK83" s="3">
        <f t="shared" si="2"/>
        <v>0</v>
      </c>
      <c r="DM83" s="3">
        <f t="shared" si="3"/>
        <v>1951305</v>
      </c>
    </row>
    <row r="84" spans="2:117" ht="12.75">
      <c r="B84" s="72"/>
      <c r="C84" s="73" t="s">
        <v>123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132"/>
      <c r="BE84" s="75"/>
      <c r="BF84" s="6"/>
      <c r="BG84" s="6"/>
      <c r="BH84" s="6"/>
      <c r="BI84" s="6"/>
      <c r="BJ84" s="6"/>
      <c r="BK84" s="6"/>
      <c r="BL84" s="6"/>
      <c r="BM84" s="6"/>
      <c r="BN84" s="6"/>
      <c r="BO84" s="76"/>
      <c r="BP84" s="77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9"/>
      <c r="CK84" s="77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80"/>
      <c r="DK84" s="3">
        <f t="shared" si="2"/>
        <v>0</v>
      </c>
      <c r="DM84" s="3">
        <f t="shared" si="3"/>
        <v>0</v>
      </c>
    </row>
    <row r="85" spans="2:117" ht="12.75">
      <c r="B85" s="81"/>
      <c r="C85" s="82" t="s">
        <v>135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142"/>
      <c r="BE85" s="25" t="s">
        <v>136</v>
      </c>
      <c r="BF85" s="84"/>
      <c r="BG85" s="84"/>
      <c r="BH85" s="84"/>
      <c r="BI85" s="84"/>
      <c r="BJ85" s="84"/>
      <c r="BK85" s="84"/>
      <c r="BL85" s="84"/>
      <c r="BM85" s="84"/>
      <c r="BN85" s="84"/>
      <c r="BO85" s="85"/>
      <c r="BP85" s="86">
        <v>0</v>
      </c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8"/>
      <c r="CK85" s="86">
        <v>4425866</v>
      </c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9"/>
      <c r="DK85" s="3">
        <f t="shared" si="2"/>
        <v>0</v>
      </c>
      <c r="DM85" s="3">
        <f t="shared" si="3"/>
        <v>4425866</v>
      </c>
    </row>
    <row r="86" spans="2:117" ht="12.75">
      <c r="B86" s="90"/>
      <c r="C86" s="92"/>
      <c r="D86" s="92"/>
      <c r="E86" s="92"/>
      <c r="F86" s="92"/>
      <c r="G86" s="137" t="s">
        <v>58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8"/>
      <c r="BE86" s="31" t="s">
        <v>137</v>
      </c>
      <c r="BF86" s="93"/>
      <c r="BG86" s="93"/>
      <c r="BH86" s="93"/>
      <c r="BI86" s="93"/>
      <c r="BJ86" s="93"/>
      <c r="BK86" s="93"/>
      <c r="BL86" s="93"/>
      <c r="BM86" s="93"/>
      <c r="BN86" s="93"/>
      <c r="BO86" s="94"/>
      <c r="BP86" s="139">
        <v>0</v>
      </c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1"/>
      <c r="CK86" s="95">
        <v>2975658</v>
      </c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8"/>
      <c r="DK86" s="3">
        <f t="shared" si="2"/>
        <v>0</v>
      </c>
      <c r="DM86" s="3">
        <f t="shared" si="3"/>
        <v>2975658</v>
      </c>
    </row>
    <row r="87" spans="2:117" ht="12.75">
      <c r="B87" s="72"/>
      <c r="C87" s="74"/>
      <c r="D87" s="74"/>
      <c r="E87" s="143" t="s">
        <v>138</v>
      </c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32"/>
      <c r="BE87" s="75"/>
      <c r="BF87" s="6"/>
      <c r="BG87" s="6"/>
      <c r="BH87" s="6"/>
      <c r="BI87" s="6"/>
      <c r="BJ87" s="6"/>
      <c r="BK87" s="6"/>
      <c r="BL87" s="6"/>
      <c r="BM87" s="6"/>
      <c r="BN87" s="6"/>
      <c r="BO87" s="76"/>
      <c r="BP87" s="77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9"/>
      <c r="CK87" s="77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80"/>
      <c r="DK87" s="3">
        <f t="shared" si="2"/>
        <v>0</v>
      </c>
      <c r="DM87" s="3">
        <f t="shared" si="3"/>
        <v>0</v>
      </c>
    </row>
    <row r="88" spans="2:117" ht="12.75">
      <c r="B88" s="72"/>
      <c r="C88" s="74"/>
      <c r="D88" s="74"/>
      <c r="E88" s="143" t="s">
        <v>139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32"/>
      <c r="BE88" s="75" t="s">
        <v>140</v>
      </c>
      <c r="BF88" s="6"/>
      <c r="BG88" s="6"/>
      <c r="BH88" s="6"/>
      <c r="BI88" s="6"/>
      <c r="BJ88" s="6"/>
      <c r="BK88" s="6"/>
      <c r="BL88" s="6"/>
      <c r="BM88" s="6"/>
      <c r="BN88" s="6"/>
      <c r="BO88" s="76"/>
      <c r="BP88" s="77">
        <v>0</v>
      </c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9"/>
      <c r="CK88" s="77">
        <v>64761</v>
      </c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80"/>
      <c r="DK88" s="3">
        <f t="shared" si="2"/>
        <v>0</v>
      </c>
      <c r="DM88" s="3">
        <f t="shared" si="3"/>
        <v>64761</v>
      </c>
    </row>
    <row r="89" spans="2:117" ht="25.5" customHeight="1">
      <c r="B89" s="72"/>
      <c r="C89" s="74"/>
      <c r="D89" s="74"/>
      <c r="E89" s="143" t="s">
        <v>141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32"/>
      <c r="BE89" s="75" t="s">
        <v>142</v>
      </c>
      <c r="BF89" s="6"/>
      <c r="BG89" s="6"/>
      <c r="BH89" s="6"/>
      <c r="BI89" s="6"/>
      <c r="BJ89" s="6"/>
      <c r="BK89" s="6"/>
      <c r="BL89" s="6"/>
      <c r="BM89" s="6"/>
      <c r="BN89" s="6"/>
      <c r="BO89" s="76"/>
      <c r="BP89" s="77">
        <v>0</v>
      </c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9"/>
      <c r="CK89" s="77">
        <v>37252</v>
      </c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80"/>
      <c r="DK89" s="3">
        <f t="shared" si="2"/>
        <v>0</v>
      </c>
      <c r="DM89" s="3">
        <f t="shared" si="3"/>
        <v>37252</v>
      </c>
    </row>
    <row r="90" spans="2:117" ht="12.75">
      <c r="B90" s="72"/>
      <c r="C90" s="74"/>
      <c r="D90" s="74"/>
      <c r="E90" s="143" t="s">
        <v>143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32"/>
      <c r="BE90" s="75" t="s">
        <v>144</v>
      </c>
      <c r="BF90" s="6"/>
      <c r="BG90" s="6"/>
      <c r="BH90" s="6"/>
      <c r="BI90" s="6"/>
      <c r="BJ90" s="6"/>
      <c r="BK90" s="6"/>
      <c r="BL90" s="6"/>
      <c r="BM90" s="6"/>
      <c r="BN90" s="6"/>
      <c r="BO90" s="76"/>
      <c r="BP90" s="77">
        <v>0</v>
      </c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9"/>
      <c r="CK90" s="77">
        <v>98250</v>
      </c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80"/>
      <c r="DK90" s="3">
        <f t="shared" si="2"/>
        <v>0</v>
      </c>
      <c r="DM90" s="3">
        <f t="shared" si="3"/>
        <v>98250</v>
      </c>
    </row>
    <row r="91" spans="2:117" ht="12.75">
      <c r="B91" s="72"/>
      <c r="C91" s="74"/>
      <c r="D91" s="74"/>
      <c r="E91" s="143" t="s">
        <v>145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32"/>
      <c r="BE91" s="75" t="s">
        <v>146</v>
      </c>
      <c r="BF91" s="6"/>
      <c r="BG91" s="6"/>
      <c r="BH91" s="6"/>
      <c r="BI91" s="6"/>
      <c r="BJ91" s="6"/>
      <c r="BK91" s="6"/>
      <c r="BL91" s="6"/>
      <c r="BM91" s="6"/>
      <c r="BN91" s="6"/>
      <c r="BO91" s="76"/>
      <c r="BP91" s="77">
        <v>0</v>
      </c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9"/>
      <c r="CK91" s="77">
        <v>1187368</v>
      </c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80"/>
      <c r="DK91" s="3">
        <f t="shared" si="2"/>
        <v>0</v>
      </c>
      <c r="DM91" s="3">
        <f t="shared" si="3"/>
        <v>1187368</v>
      </c>
    </row>
    <row r="92" spans="2:117" ht="25.5" customHeight="1">
      <c r="B92" s="81"/>
      <c r="C92" s="82" t="s">
        <v>147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142"/>
      <c r="BE92" s="25" t="s">
        <v>148</v>
      </c>
      <c r="BF92" s="84"/>
      <c r="BG92" s="84"/>
      <c r="BH92" s="84"/>
      <c r="BI92" s="84"/>
      <c r="BJ92" s="84"/>
      <c r="BK92" s="84"/>
      <c r="BL92" s="84"/>
      <c r="BM92" s="84"/>
      <c r="BN92" s="84"/>
      <c r="BO92" s="85"/>
      <c r="BP92" s="86">
        <v>0</v>
      </c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8"/>
      <c r="CK92" s="86">
        <v>0</v>
      </c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9"/>
      <c r="DK92" s="3">
        <f t="shared" si="2"/>
        <v>0</v>
      </c>
      <c r="DM92" s="3">
        <f t="shared" si="3"/>
        <v>0</v>
      </c>
    </row>
    <row r="93" spans="2:117" ht="12.75">
      <c r="B93" s="81"/>
      <c r="C93" s="82" t="s">
        <v>149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142"/>
      <c r="BE93" s="25" t="s">
        <v>150</v>
      </c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>
        <v>0</v>
      </c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8"/>
      <c r="CK93" s="86">
        <v>0</v>
      </c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9"/>
      <c r="DK93" s="3">
        <f t="shared" si="2"/>
        <v>0</v>
      </c>
      <c r="DM93" s="3">
        <f t="shared" si="3"/>
        <v>0</v>
      </c>
    </row>
    <row r="94" spans="2:117" ht="12.75">
      <c r="B94" s="81"/>
      <c r="C94" s="82" t="s">
        <v>151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142"/>
      <c r="BE94" s="25" t="s">
        <v>152</v>
      </c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>
        <v>0</v>
      </c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8"/>
      <c r="CK94" s="86">
        <v>0</v>
      </c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9"/>
      <c r="DK94" s="3">
        <f t="shared" si="2"/>
        <v>0</v>
      </c>
      <c r="DM94" s="3">
        <f t="shared" si="3"/>
        <v>0</v>
      </c>
    </row>
    <row r="95" spans="2:117" ht="13.5" customHeight="1">
      <c r="B95" s="90"/>
      <c r="C95" s="91" t="s">
        <v>153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138"/>
      <c r="BE95" s="31" t="s">
        <v>154</v>
      </c>
      <c r="BF95" s="93"/>
      <c r="BG95" s="93"/>
      <c r="BH95" s="93"/>
      <c r="BI95" s="93"/>
      <c r="BJ95" s="93"/>
      <c r="BK95" s="93"/>
      <c r="BL95" s="93"/>
      <c r="BM95" s="93"/>
      <c r="BN95" s="93"/>
      <c r="BO95" s="94"/>
      <c r="BP95" s="95">
        <v>0</v>
      </c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7"/>
      <c r="CK95" s="95">
        <v>0</v>
      </c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8"/>
      <c r="DK95" s="3">
        <f t="shared" si="2"/>
        <v>0</v>
      </c>
      <c r="DM95" s="3">
        <f t="shared" si="3"/>
        <v>0</v>
      </c>
    </row>
    <row r="96" spans="2:109" ht="14.25" customHeight="1" hidden="1">
      <c r="B96" s="101" t="s">
        <v>155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2"/>
      <c r="BE96" s="85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4" t="s">
        <v>156</v>
      </c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 t="s">
        <v>157</v>
      </c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5"/>
      <c r="DE96" s="1" t="s">
        <v>51</v>
      </c>
    </row>
    <row r="97" spans="1:108" ht="13.5" customHeight="1" thickBot="1">
      <c r="A97" s="1">
        <v>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8"/>
      <c r="BE97" s="85" t="s">
        <v>158</v>
      </c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4">
        <v>0</v>
      </c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>
        <v>0</v>
      </c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5"/>
    </row>
    <row r="98" spans="2:108" ht="12.75" customHeight="1" hidden="1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1"/>
      <c r="BE98" s="112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5"/>
    </row>
    <row r="99" spans="2:117" ht="13.5" thickBot="1">
      <c r="B99" s="116"/>
      <c r="C99" s="117"/>
      <c r="D99" s="117"/>
      <c r="E99" s="117"/>
      <c r="F99" s="117"/>
      <c r="G99" s="118" t="s">
        <v>159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9"/>
      <c r="BE99" s="120" t="s">
        <v>160</v>
      </c>
      <c r="BF99" s="121"/>
      <c r="BG99" s="121"/>
      <c r="BH99" s="121"/>
      <c r="BI99" s="121"/>
      <c r="BJ99" s="121"/>
      <c r="BK99" s="121"/>
      <c r="BL99" s="121"/>
      <c r="BM99" s="121"/>
      <c r="BN99" s="121"/>
      <c r="BO99" s="122"/>
      <c r="BP99" s="123">
        <f ca="1">П000050061003+П000050062003+П000050063003+П000050064003+П000050065003+П000050066003+SUM(INDIRECT(CONCATENATE("BP",ROW(Tabl661),":BP",ROW(Сумм6613))))</f>
        <v>0</v>
      </c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5"/>
      <c r="CK99" s="123">
        <f ca="1">П000050061004+П000050062004+П000050063004+П000050064004+П000050065004+П000050066004+SUM(INDIRECT(CONCATENATE("CK",ROW(Tabl661),":CK",ROW(Сумм6614))))</f>
        <v>6377171</v>
      </c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6"/>
      <c r="DK99" s="3">
        <f t="shared" si="2"/>
        <v>0</v>
      </c>
      <c r="DM99" s="3">
        <f t="shared" si="3"/>
        <v>6377171</v>
      </c>
    </row>
    <row r="100" spans="2:117" ht="13.5" thickBot="1">
      <c r="B100" s="145" t="s">
        <v>95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73"/>
      <c r="BE100" s="120" t="s">
        <v>161</v>
      </c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2"/>
      <c r="BP100" s="123">
        <f>П000030049003+П000040059003+П000050069003</f>
        <v>4200</v>
      </c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5"/>
      <c r="CK100" s="123">
        <f>П000030049004+П000040059004+П000050069004</f>
        <v>5978753</v>
      </c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6"/>
      <c r="DK100" s="3">
        <f t="shared" si="2"/>
        <v>4200</v>
      </c>
      <c r="DM100" s="3">
        <f t="shared" si="3"/>
        <v>5978753</v>
      </c>
    </row>
    <row r="101" spans="2:117" ht="25.5" customHeight="1">
      <c r="B101" s="90"/>
      <c r="C101" s="174" t="s">
        <v>162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5"/>
      <c r="BE101" s="65" t="s">
        <v>163</v>
      </c>
      <c r="BF101" s="66"/>
      <c r="BG101" s="66"/>
      <c r="BH101" s="66"/>
      <c r="BI101" s="66"/>
      <c r="BJ101" s="66"/>
      <c r="BK101" s="66"/>
      <c r="BL101" s="66"/>
      <c r="BM101" s="66"/>
      <c r="BN101" s="66"/>
      <c r="BO101" s="67"/>
      <c r="BP101" s="68">
        <v>0</v>
      </c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70"/>
      <c r="CK101" s="68">
        <v>32211591</v>
      </c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71"/>
      <c r="DK101" s="3">
        <f t="shared" si="2"/>
        <v>0</v>
      </c>
      <c r="DM101" s="3">
        <f t="shared" si="3"/>
        <v>32211591</v>
      </c>
    </row>
    <row r="102" spans="2:117" ht="12.75">
      <c r="B102" s="72"/>
      <c r="C102" s="73" t="s">
        <v>164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132"/>
      <c r="BE102" s="75"/>
      <c r="BF102" s="6"/>
      <c r="BG102" s="6"/>
      <c r="BH102" s="6"/>
      <c r="BI102" s="6"/>
      <c r="BJ102" s="6"/>
      <c r="BK102" s="6"/>
      <c r="BL102" s="6"/>
      <c r="BM102" s="6"/>
      <c r="BN102" s="6"/>
      <c r="BO102" s="76"/>
      <c r="BP102" s="77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9"/>
      <c r="CK102" s="77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80"/>
      <c r="DK102" s="3">
        <f t="shared" si="2"/>
        <v>0</v>
      </c>
      <c r="DM102" s="3">
        <f t="shared" si="3"/>
        <v>0</v>
      </c>
    </row>
    <row r="103" spans="2:117" ht="12.75">
      <c r="B103" s="81"/>
      <c r="C103" s="83"/>
      <c r="D103" s="83"/>
      <c r="E103" s="144" t="s">
        <v>165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2"/>
      <c r="BE103" s="25" t="s">
        <v>166</v>
      </c>
      <c r="BF103" s="84"/>
      <c r="BG103" s="84"/>
      <c r="BH103" s="84"/>
      <c r="BI103" s="84"/>
      <c r="BJ103" s="84"/>
      <c r="BK103" s="84"/>
      <c r="BL103" s="84"/>
      <c r="BM103" s="84"/>
      <c r="BN103" s="84"/>
      <c r="BO103" s="85"/>
      <c r="BP103" s="86">
        <v>0</v>
      </c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8"/>
      <c r="CK103" s="86">
        <v>13677</v>
      </c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9"/>
      <c r="DK103" s="3">
        <f t="shared" si="2"/>
        <v>0</v>
      </c>
      <c r="DM103" s="3">
        <f t="shared" si="3"/>
        <v>13677</v>
      </c>
    </row>
    <row r="104" spans="2:117" ht="25.5" customHeight="1">
      <c r="B104" s="81"/>
      <c r="C104" s="82" t="s">
        <v>167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142"/>
      <c r="BE104" s="25" t="s">
        <v>168</v>
      </c>
      <c r="BF104" s="84"/>
      <c r="BG104" s="84"/>
      <c r="BH104" s="84"/>
      <c r="BI104" s="84"/>
      <c r="BJ104" s="84"/>
      <c r="BK104" s="84"/>
      <c r="BL104" s="84"/>
      <c r="BM104" s="84"/>
      <c r="BN104" s="84"/>
      <c r="BO104" s="85"/>
      <c r="BP104" s="86">
        <v>0</v>
      </c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8"/>
      <c r="CK104" s="86">
        <v>179310</v>
      </c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9"/>
      <c r="DK104" s="3">
        <f t="shared" si="2"/>
        <v>0</v>
      </c>
      <c r="DM104" s="3">
        <f t="shared" si="3"/>
        <v>179310</v>
      </c>
    </row>
    <row r="105" spans="2:117" ht="12.75">
      <c r="B105" s="81"/>
      <c r="C105" s="82" t="s">
        <v>169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142"/>
      <c r="BE105" s="25" t="s">
        <v>170</v>
      </c>
      <c r="BF105" s="84"/>
      <c r="BG105" s="84"/>
      <c r="BH105" s="84"/>
      <c r="BI105" s="84"/>
      <c r="BJ105" s="84"/>
      <c r="BK105" s="84"/>
      <c r="BL105" s="84"/>
      <c r="BM105" s="84"/>
      <c r="BN105" s="84"/>
      <c r="BO105" s="85"/>
      <c r="BP105" s="86">
        <v>0</v>
      </c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8"/>
      <c r="CK105" s="86">
        <v>0</v>
      </c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9"/>
      <c r="DK105" s="3">
        <f t="shared" si="2"/>
        <v>0</v>
      </c>
      <c r="DM105" s="3">
        <f t="shared" si="3"/>
        <v>0</v>
      </c>
    </row>
    <row r="106" spans="2:117" ht="25.5" customHeight="1">
      <c r="B106" s="81"/>
      <c r="C106" s="82" t="s">
        <v>171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142"/>
      <c r="BE106" s="25" t="s">
        <v>172</v>
      </c>
      <c r="BF106" s="84"/>
      <c r="BG106" s="84"/>
      <c r="BH106" s="84"/>
      <c r="BI106" s="84"/>
      <c r="BJ106" s="84"/>
      <c r="BK106" s="84"/>
      <c r="BL106" s="84"/>
      <c r="BM106" s="84"/>
      <c r="BN106" s="84"/>
      <c r="BO106" s="85"/>
      <c r="BP106" s="86">
        <v>0</v>
      </c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8"/>
      <c r="CK106" s="86">
        <v>0</v>
      </c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9"/>
      <c r="DK106" s="3">
        <f t="shared" si="2"/>
        <v>0</v>
      </c>
      <c r="DM106" s="3">
        <f t="shared" si="3"/>
        <v>0</v>
      </c>
    </row>
    <row r="107" spans="2:117" ht="12.75">
      <c r="B107" s="81"/>
      <c r="C107" s="82" t="s">
        <v>173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142"/>
      <c r="BE107" s="25" t="s">
        <v>174</v>
      </c>
      <c r="BF107" s="84"/>
      <c r="BG107" s="84"/>
      <c r="BH107" s="84"/>
      <c r="BI107" s="84"/>
      <c r="BJ107" s="84"/>
      <c r="BK107" s="84"/>
      <c r="BL107" s="84"/>
      <c r="BM107" s="84"/>
      <c r="BN107" s="84"/>
      <c r="BO107" s="85"/>
      <c r="BP107" s="86">
        <v>0</v>
      </c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8"/>
      <c r="CK107" s="86">
        <v>600</v>
      </c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9"/>
      <c r="DK107" s="3">
        <f t="shared" si="2"/>
        <v>0</v>
      </c>
      <c r="DM107" s="3">
        <f t="shared" si="3"/>
        <v>600</v>
      </c>
    </row>
    <row r="108" spans="2:117" ht="12.75">
      <c r="B108" s="81"/>
      <c r="C108" s="82" t="s">
        <v>173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142"/>
      <c r="BE108" s="25" t="s">
        <v>175</v>
      </c>
      <c r="BF108" s="84"/>
      <c r="BG108" s="84"/>
      <c r="BH108" s="84"/>
      <c r="BI108" s="84"/>
      <c r="BJ108" s="84"/>
      <c r="BK108" s="84"/>
      <c r="BL108" s="84"/>
      <c r="BM108" s="84"/>
      <c r="BN108" s="84"/>
      <c r="BO108" s="85"/>
      <c r="BP108" s="86">
        <v>0</v>
      </c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8"/>
      <c r="CK108" s="86">
        <v>553000</v>
      </c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9"/>
      <c r="DK108" s="3">
        <f t="shared" si="2"/>
        <v>0</v>
      </c>
      <c r="DM108" s="3">
        <f t="shared" si="3"/>
        <v>553000</v>
      </c>
    </row>
    <row r="109" spans="2:117" ht="12.75">
      <c r="B109" s="81"/>
      <c r="C109" s="82" t="s">
        <v>176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142"/>
      <c r="BE109" s="25" t="s">
        <v>177</v>
      </c>
      <c r="BF109" s="84"/>
      <c r="BG109" s="84"/>
      <c r="BH109" s="84"/>
      <c r="BI109" s="84"/>
      <c r="BJ109" s="84"/>
      <c r="BK109" s="84"/>
      <c r="BL109" s="84"/>
      <c r="BM109" s="84"/>
      <c r="BN109" s="84"/>
      <c r="BO109" s="85"/>
      <c r="BP109" s="86">
        <v>0</v>
      </c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8"/>
      <c r="CK109" s="86">
        <v>0</v>
      </c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9"/>
      <c r="DK109" s="3">
        <f t="shared" si="2"/>
        <v>0</v>
      </c>
      <c r="DM109" s="3">
        <f t="shared" si="3"/>
        <v>0</v>
      </c>
    </row>
    <row r="110" spans="2:117" ht="25.5" customHeight="1">
      <c r="B110" s="81"/>
      <c r="C110" s="82" t="s">
        <v>178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142"/>
      <c r="BE110" s="25" t="s">
        <v>179</v>
      </c>
      <c r="BF110" s="84"/>
      <c r="BG110" s="84"/>
      <c r="BH110" s="84"/>
      <c r="BI110" s="84"/>
      <c r="BJ110" s="84"/>
      <c r="BK110" s="84"/>
      <c r="BL110" s="84"/>
      <c r="BM110" s="84"/>
      <c r="BN110" s="84"/>
      <c r="BO110" s="85"/>
      <c r="BP110" s="86">
        <v>0</v>
      </c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8"/>
      <c r="CK110" s="86">
        <v>0</v>
      </c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9"/>
      <c r="DK110" s="3">
        <f t="shared" si="2"/>
        <v>0</v>
      </c>
      <c r="DM110" s="3">
        <f t="shared" si="3"/>
        <v>0</v>
      </c>
    </row>
    <row r="111" spans="2:117" ht="12" customHeight="1">
      <c r="B111" s="81"/>
      <c r="C111" s="82" t="s">
        <v>180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142"/>
      <c r="BE111" s="25" t="s">
        <v>181</v>
      </c>
      <c r="BF111" s="84"/>
      <c r="BG111" s="84"/>
      <c r="BH111" s="84"/>
      <c r="BI111" s="84"/>
      <c r="BJ111" s="84"/>
      <c r="BK111" s="84"/>
      <c r="BL111" s="84"/>
      <c r="BM111" s="84"/>
      <c r="BN111" s="84"/>
      <c r="BO111" s="85"/>
      <c r="BP111" s="86">
        <v>0</v>
      </c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8"/>
      <c r="CK111" s="86">
        <v>45</v>
      </c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9"/>
      <c r="DK111" s="3">
        <f t="shared" si="2"/>
        <v>0</v>
      </c>
      <c r="DM111" s="3">
        <f t="shared" si="3"/>
        <v>45</v>
      </c>
    </row>
    <row r="112" spans="2:117" ht="13.5" customHeight="1" hidden="1">
      <c r="B112" s="176" t="s">
        <v>182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77"/>
      <c r="BE112" s="25"/>
      <c r="BF112" s="84"/>
      <c r="BG112" s="84"/>
      <c r="BH112" s="84"/>
      <c r="BI112" s="84"/>
      <c r="BJ112" s="84"/>
      <c r="BK112" s="84"/>
      <c r="BL112" s="84"/>
      <c r="BM112" s="84"/>
      <c r="BN112" s="84"/>
      <c r="BO112" s="85"/>
      <c r="BP112" s="178" t="s">
        <v>183</v>
      </c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80"/>
      <c r="CK112" s="178" t="s">
        <v>184</v>
      </c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81"/>
      <c r="DE112" s="1" t="s">
        <v>51</v>
      </c>
      <c r="DK112" s="3" t="str">
        <f t="shared" si="2"/>
        <v>П000060100003</v>
      </c>
      <c r="DM112" s="3" t="str">
        <f t="shared" si="3"/>
        <v>П000060100004</v>
      </c>
    </row>
    <row r="113" spans="1:117" ht="13.5" thickBot="1">
      <c r="A113" s="1">
        <v>1</v>
      </c>
      <c r="B113" s="18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4"/>
      <c r="BE113" s="45" t="s">
        <v>185</v>
      </c>
      <c r="BF113" s="46"/>
      <c r="BG113" s="46"/>
      <c r="BH113" s="46"/>
      <c r="BI113" s="46"/>
      <c r="BJ113" s="46"/>
      <c r="BK113" s="46"/>
      <c r="BL113" s="46"/>
      <c r="BM113" s="46"/>
      <c r="BN113" s="46"/>
      <c r="BO113" s="185"/>
      <c r="BP113" s="160">
        <v>0</v>
      </c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2"/>
      <c r="CK113" s="160">
        <v>0</v>
      </c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3"/>
      <c r="DK113" s="3">
        <f t="shared" si="2"/>
        <v>0</v>
      </c>
      <c r="DM113" s="3">
        <f t="shared" si="3"/>
        <v>0</v>
      </c>
    </row>
    <row r="115" spans="2:108" ht="33" customHeight="1">
      <c r="B115" s="1" t="s">
        <v>186</v>
      </c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7"/>
      <c r="AB115" s="188" t="s">
        <v>187</v>
      </c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7"/>
      <c r="BE115" s="1" t="s">
        <v>188</v>
      </c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7"/>
      <c r="CJ115" s="188" t="s">
        <v>189</v>
      </c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</row>
    <row r="116" spans="16:128" s="190" customFormat="1" ht="11.25">
      <c r="P116" s="191" t="s">
        <v>190</v>
      </c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2"/>
      <c r="AB116" s="191" t="s">
        <v>191</v>
      </c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2"/>
      <c r="BX116" s="191" t="s">
        <v>190</v>
      </c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2"/>
      <c r="CJ116" s="191" t="s">
        <v>191</v>
      </c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G116" s="193"/>
      <c r="DH116" s="193"/>
      <c r="DI116" s="193"/>
      <c r="DJ116" s="193"/>
      <c r="DK116" s="194"/>
      <c r="DL116" s="194"/>
      <c r="DM116" s="194"/>
      <c r="DN116" s="194"/>
      <c r="DO116" s="194"/>
      <c r="DP116" s="193"/>
      <c r="DQ116" s="193"/>
      <c r="DR116" s="193"/>
      <c r="DS116" s="193"/>
      <c r="DT116" s="193"/>
      <c r="DU116" s="193"/>
      <c r="DV116" s="193"/>
      <c r="DW116" s="193"/>
      <c r="DX116" s="193"/>
    </row>
    <row r="118" spans="2:43" ht="12.75">
      <c r="B118" s="195" t="s">
        <v>192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</sheetData>
  <mergeCells count="378">
    <mergeCell ref="B118:AQ118"/>
    <mergeCell ref="P116:Z116"/>
    <mergeCell ref="AB116:AV116"/>
    <mergeCell ref="BX116:CH116"/>
    <mergeCell ref="CJ116:DD116"/>
    <mergeCell ref="P115:Z115"/>
    <mergeCell ref="AB115:AV115"/>
    <mergeCell ref="BX115:CH115"/>
    <mergeCell ref="CJ115:DD115"/>
    <mergeCell ref="B113:BD113"/>
    <mergeCell ref="BE113:BO113"/>
    <mergeCell ref="BP113:CJ113"/>
    <mergeCell ref="CK113:DD113"/>
    <mergeCell ref="B112:BD112"/>
    <mergeCell ref="BE112:BO112"/>
    <mergeCell ref="BP112:CJ112"/>
    <mergeCell ref="CK112:DD112"/>
    <mergeCell ref="C111:BC111"/>
    <mergeCell ref="BE111:BO111"/>
    <mergeCell ref="BP111:CJ111"/>
    <mergeCell ref="CK111:DD111"/>
    <mergeCell ref="C110:BC110"/>
    <mergeCell ref="BE110:BO110"/>
    <mergeCell ref="BP110:CJ110"/>
    <mergeCell ref="CK110:DD110"/>
    <mergeCell ref="C109:BC109"/>
    <mergeCell ref="BE109:BO109"/>
    <mergeCell ref="BP109:CJ109"/>
    <mergeCell ref="CK109:DD109"/>
    <mergeCell ref="C108:BC108"/>
    <mergeCell ref="BE108:BO108"/>
    <mergeCell ref="BP108:CJ108"/>
    <mergeCell ref="CK108:DD108"/>
    <mergeCell ref="C107:BC107"/>
    <mergeCell ref="BE107:BO107"/>
    <mergeCell ref="BP107:CJ107"/>
    <mergeCell ref="CK107:DD107"/>
    <mergeCell ref="C106:BC106"/>
    <mergeCell ref="BE106:BO106"/>
    <mergeCell ref="BP106:CJ106"/>
    <mergeCell ref="CK106:DD106"/>
    <mergeCell ref="C105:BC105"/>
    <mergeCell ref="BE105:BO105"/>
    <mergeCell ref="BP105:CJ105"/>
    <mergeCell ref="CK105:DD105"/>
    <mergeCell ref="C104:BC104"/>
    <mergeCell ref="BE104:BO104"/>
    <mergeCell ref="BP104:CJ104"/>
    <mergeCell ref="CK104:DD104"/>
    <mergeCell ref="E103:BC103"/>
    <mergeCell ref="BE103:BO103"/>
    <mergeCell ref="BP103:CJ103"/>
    <mergeCell ref="CK103:DD103"/>
    <mergeCell ref="C101:BC101"/>
    <mergeCell ref="BE101:BO102"/>
    <mergeCell ref="BP101:CJ102"/>
    <mergeCell ref="CK101:DD102"/>
    <mergeCell ref="C102:BC102"/>
    <mergeCell ref="B100:BD100"/>
    <mergeCell ref="BE100:BO100"/>
    <mergeCell ref="BP100:CJ100"/>
    <mergeCell ref="CK100:DD100"/>
    <mergeCell ref="G99:BC99"/>
    <mergeCell ref="BE99:BO99"/>
    <mergeCell ref="BP99:CJ99"/>
    <mergeCell ref="CK99:DD99"/>
    <mergeCell ref="B98:BD98"/>
    <mergeCell ref="BE98:BO98"/>
    <mergeCell ref="BP98:CJ98"/>
    <mergeCell ref="CK98:DD98"/>
    <mergeCell ref="B97:BD97"/>
    <mergeCell ref="BE97:BO97"/>
    <mergeCell ref="BP97:CJ97"/>
    <mergeCell ref="CK97:DD97"/>
    <mergeCell ref="B96:BD96"/>
    <mergeCell ref="BE96:BO96"/>
    <mergeCell ref="BP96:CJ96"/>
    <mergeCell ref="CK96:DD96"/>
    <mergeCell ref="C95:BC95"/>
    <mergeCell ref="BE95:BO95"/>
    <mergeCell ref="BP95:CJ95"/>
    <mergeCell ref="CK95:DD95"/>
    <mergeCell ref="C94:BC94"/>
    <mergeCell ref="BE94:BO94"/>
    <mergeCell ref="BP94:CJ94"/>
    <mergeCell ref="CK94:DD94"/>
    <mergeCell ref="C93:BC93"/>
    <mergeCell ref="BE93:BO93"/>
    <mergeCell ref="BP93:CJ93"/>
    <mergeCell ref="CK93:DD93"/>
    <mergeCell ref="C92:BC92"/>
    <mergeCell ref="BE92:BO92"/>
    <mergeCell ref="BP92:CJ92"/>
    <mergeCell ref="CK92:DD92"/>
    <mergeCell ref="E91:BC91"/>
    <mergeCell ref="BE91:BO91"/>
    <mergeCell ref="BP91:CJ91"/>
    <mergeCell ref="CK91:DD91"/>
    <mergeCell ref="E90:BC90"/>
    <mergeCell ref="BE90:BO90"/>
    <mergeCell ref="BP90:CJ90"/>
    <mergeCell ref="CK90:DD90"/>
    <mergeCell ref="E89:BC89"/>
    <mergeCell ref="BE89:BO89"/>
    <mergeCell ref="BP89:CJ89"/>
    <mergeCell ref="CK89:DD89"/>
    <mergeCell ref="E88:BC88"/>
    <mergeCell ref="BE88:BO88"/>
    <mergeCell ref="BP88:CJ88"/>
    <mergeCell ref="CK88:DD88"/>
    <mergeCell ref="G86:BC86"/>
    <mergeCell ref="BE86:BO87"/>
    <mergeCell ref="BP86:CJ87"/>
    <mergeCell ref="CK86:DD87"/>
    <mergeCell ref="E87:BC87"/>
    <mergeCell ref="C85:BC85"/>
    <mergeCell ref="BE85:BO85"/>
    <mergeCell ref="BP85:CJ85"/>
    <mergeCell ref="CK85:DD85"/>
    <mergeCell ref="B83:BD83"/>
    <mergeCell ref="BE83:BO84"/>
    <mergeCell ref="BP83:CJ84"/>
    <mergeCell ref="CK83:DD84"/>
    <mergeCell ref="C84:BC84"/>
    <mergeCell ref="G82:BC82"/>
    <mergeCell ref="BE82:BO82"/>
    <mergeCell ref="BP82:CJ82"/>
    <mergeCell ref="CK82:DD82"/>
    <mergeCell ref="B81:BD81"/>
    <mergeCell ref="BE81:BO81"/>
    <mergeCell ref="BP81:CJ81"/>
    <mergeCell ref="CK81:DD81"/>
    <mergeCell ref="B80:BD80"/>
    <mergeCell ref="BE80:BO80"/>
    <mergeCell ref="BP80:CJ80"/>
    <mergeCell ref="CK80:DD80"/>
    <mergeCell ref="B79:BD79"/>
    <mergeCell ref="BE79:BO79"/>
    <mergeCell ref="BP79:CJ79"/>
    <mergeCell ref="CK79:DD79"/>
    <mergeCell ref="C78:BC78"/>
    <mergeCell ref="BE78:BO78"/>
    <mergeCell ref="BP78:CJ78"/>
    <mergeCell ref="CK78:DD78"/>
    <mergeCell ref="C77:BC77"/>
    <mergeCell ref="BE77:BO77"/>
    <mergeCell ref="BP77:CJ77"/>
    <mergeCell ref="CK77:DD77"/>
    <mergeCell ref="B75:BD75"/>
    <mergeCell ref="BE75:BO76"/>
    <mergeCell ref="BP75:CJ76"/>
    <mergeCell ref="CK75:DD76"/>
    <mergeCell ref="C76:BC76"/>
    <mergeCell ref="G74:BC74"/>
    <mergeCell ref="BE74:BO74"/>
    <mergeCell ref="BP74:CJ74"/>
    <mergeCell ref="CK74:DD74"/>
    <mergeCell ref="C73:BC73"/>
    <mergeCell ref="BE73:BO73"/>
    <mergeCell ref="BP73:CJ73"/>
    <mergeCell ref="CK73:DD73"/>
    <mergeCell ref="B72:BD72"/>
    <mergeCell ref="BE72:BO72"/>
    <mergeCell ref="BP72:CJ72"/>
    <mergeCell ref="CK72:DD72"/>
    <mergeCell ref="B71:BD71"/>
    <mergeCell ref="BE71:BO71"/>
    <mergeCell ref="BP71:CJ71"/>
    <mergeCell ref="CK71:DD71"/>
    <mergeCell ref="B70:BD70"/>
    <mergeCell ref="BE70:BO70"/>
    <mergeCell ref="BP70:CJ70"/>
    <mergeCell ref="CK70:DD70"/>
    <mergeCell ref="E69:BC69"/>
    <mergeCell ref="BE69:BO69"/>
    <mergeCell ref="BP69:CJ69"/>
    <mergeCell ref="CK69:DD69"/>
    <mergeCell ref="G67:BC67"/>
    <mergeCell ref="BE67:BO68"/>
    <mergeCell ref="BP67:CJ68"/>
    <mergeCell ref="CK67:DD68"/>
    <mergeCell ref="E68:BC68"/>
    <mergeCell ref="C66:BC66"/>
    <mergeCell ref="BE66:BO66"/>
    <mergeCell ref="BP66:CJ66"/>
    <mergeCell ref="CK66:DD66"/>
    <mergeCell ref="C65:BC65"/>
    <mergeCell ref="BE65:BO65"/>
    <mergeCell ref="BP65:CJ65"/>
    <mergeCell ref="CK65:DD65"/>
    <mergeCell ref="C64:BC64"/>
    <mergeCell ref="BE64:BO64"/>
    <mergeCell ref="BP64:CJ64"/>
    <mergeCell ref="CK64:DD64"/>
    <mergeCell ref="B62:BD62"/>
    <mergeCell ref="BE62:BO63"/>
    <mergeCell ref="BP62:CJ63"/>
    <mergeCell ref="CK62:DD63"/>
    <mergeCell ref="C63:BC63"/>
    <mergeCell ref="B61:BD61"/>
    <mergeCell ref="BE61:BO61"/>
    <mergeCell ref="BP61:CJ61"/>
    <mergeCell ref="CK61:DD61"/>
    <mergeCell ref="B60:BD60"/>
    <mergeCell ref="BE60:BO60"/>
    <mergeCell ref="BP60:CJ60"/>
    <mergeCell ref="CK60:DD60"/>
    <mergeCell ref="B57:BD57"/>
    <mergeCell ref="BE57:BO57"/>
    <mergeCell ref="BP57:CJ57"/>
    <mergeCell ref="CK57:DD57"/>
    <mergeCell ref="G56:BC56"/>
    <mergeCell ref="BE56:BO56"/>
    <mergeCell ref="BP56:CJ56"/>
    <mergeCell ref="CK56:DD56"/>
    <mergeCell ref="B55:BD55"/>
    <mergeCell ref="BE55:BO55"/>
    <mergeCell ref="BP55:CJ55"/>
    <mergeCell ref="CK55:DD55"/>
    <mergeCell ref="B54:BD54"/>
    <mergeCell ref="BE54:BO54"/>
    <mergeCell ref="BP54:CJ54"/>
    <mergeCell ref="CK54:DD54"/>
    <mergeCell ref="B53:BD53"/>
    <mergeCell ref="BE53:BO53"/>
    <mergeCell ref="BP53:CJ53"/>
    <mergeCell ref="CK53:DD53"/>
    <mergeCell ref="C52:BC52"/>
    <mergeCell ref="BE52:BO52"/>
    <mergeCell ref="BP52:CJ52"/>
    <mergeCell ref="CK52:DD52"/>
    <mergeCell ref="C51:BC51"/>
    <mergeCell ref="BE51:BO51"/>
    <mergeCell ref="BP51:CJ51"/>
    <mergeCell ref="CK51:DD51"/>
    <mergeCell ref="C50:BC50"/>
    <mergeCell ref="BE50:BO50"/>
    <mergeCell ref="BP50:CJ50"/>
    <mergeCell ref="CK50:DD50"/>
    <mergeCell ref="E49:BC49"/>
    <mergeCell ref="BE49:BO49"/>
    <mergeCell ref="BP49:CJ49"/>
    <mergeCell ref="CK49:DD49"/>
    <mergeCell ref="C48:BC48"/>
    <mergeCell ref="BE48:BO48"/>
    <mergeCell ref="BP48:CJ48"/>
    <mergeCell ref="CK48:DD48"/>
    <mergeCell ref="E47:BC47"/>
    <mergeCell ref="BE47:BO47"/>
    <mergeCell ref="BP47:CJ47"/>
    <mergeCell ref="CK47:DD47"/>
    <mergeCell ref="C46:BC46"/>
    <mergeCell ref="BE46:BO46"/>
    <mergeCell ref="BP46:CJ46"/>
    <mergeCell ref="CK46:DD46"/>
    <mergeCell ref="C45:BC45"/>
    <mergeCell ref="BE45:BO45"/>
    <mergeCell ref="BP45:CJ45"/>
    <mergeCell ref="CK45:DD45"/>
    <mergeCell ref="B44:BD44"/>
    <mergeCell ref="BE44:BO44"/>
    <mergeCell ref="BP44:CJ44"/>
    <mergeCell ref="CK44:DD44"/>
    <mergeCell ref="B43:BD43"/>
    <mergeCell ref="BE43:BO43"/>
    <mergeCell ref="BP43:CJ43"/>
    <mergeCell ref="CK43:DD43"/>
    <mergeCell ref="B42:BD42"/>
    <mergeCell ref="BE42:BO42"/>
    <mergeCell ref="BP42:CJ42"/>
    <mergeCell ref="CK42:DD42"/>
    <mergeCell ref="E41:BC41"/>
    <mergeCell ref="BE41:BO41"/>
    <mergeCell ref="BP41:CJ41"/>
    <mergeCell ref="CK41:DD41"/>
    <mergeCell ref="E40:BC40"/>
    <mergeCell ref="BE40:BO40"/>
    <mergeCell ref="BP40:CJ40"/>
    <mergeCell ref="CK40:DD40"/>
    <mergeCell ref="E39:BC39"/>
    <mergeCell ref="BE39:BO39"/>
    <mergeCell ref="BP39:CJ39"/>
    <mergeCell ref="CK39:DD39"/>
    <mergeCell ref="E38:BC38"/>
    <mergeCell ref="BE38:BO38"/>
    <mergeCell ref="BP38:CJ38"/>
    <mergeCell ref="CK38:DD38"/>
    <mergeCell ref="E37:BC37"/>
    <mergeCell ref="BE37:BO37"/>
    <mergeCell ref="BP37:CJ37"/>
    <mergeCell ref="CK37:DD37"/>
    <mergeCell ref="E36:BC36"/>
    <mergeCell ref="BE36:BO36"/>
    <mergeCell ref="BP36:CJ36"/>
    <mergeCell ref="CK36:DD36"/>
    <mergeCell ref="G34:BC34"/>
    <mergeCell ref="BE34:BO35"/>
    <mergeCell ref="BP34:CJ35"/>
    <mergeCell ref="CK34:DD35"/>
    <mergeCell ref="E35:BC35"/>
    <mergeCell ref="B32:BD32"/>
    <mergeCell ref="BE32:BO33"/>
    <mergeCell ref="BP32:CJ33"/>
    <mergeCell ref="CK32:DD33"/>
    <mergeCell ref="C33:BC33"/>
    <mergeCell ref="G31:BC31"/>
    <mergeCell ref="BE31:BO31"/>
    <mergeCell ref="BP31:CJ31"/>
    <mergeCell ref="CK31:DD31"/>
    <mergeCell ref="B30:BD30"/>
    <mergeCell ref="BE30:BO30"/>
    <mergeCell ref="BP30:CJ30"/>
    <mergeCell ref="CK30:DD30"/>
    <mergeCell ref="B29:BD29"/>
    <mergeCell ref="BE29:BO29"/>
    <mergeCell ref="BP29:CJ29"/>
    <mergeCell ref="CK29:DD29"/>
    <mergeCell ref="B28:BD28"/>
    <mergeCell ref="BE28:BO28"/>
    <mergeCell ref="BP28:CJ28"/>
    <mergeCell ref="CK28:DD28"/>
    <mergeCell ref="C27:BC27"/>
    <mergeCell ref="BE27:BO27"/>
    <mergeCell ref="BP27:CJ27"/>
    <mergeCell ref="CK27:DD27"/>
    <mergeCell ref="C26:BC26"/>
    <mergeCell ref="BE26:BO26"/>
    <mergeCell ref="BP26:CJ26"/>
    <mergeCell ref="CK26:DD26"/>
    <mergeCell ref="C25:BC25"/>
    <mergeCell ref="BE25:BO25"/>
    <mergeCell ref="BP25:CJ25"/>
    <mergeCell ref="CK25:DD25"/>
    <mergeCell ref="C24:BC24"/>
    <mergeCell ref="BE24:BO24"/>
    <mergeCell ref="BP24:CJ24"/>
    <mergeCell ref="CK24:DD24"/>
    <mergeCell ref="C23:BC23"/>
    <mergeCell ref="BE23:BO23"/>
    <mergeCell ref="BP23:CJ23"/>
    <mergeCell ref="CK23:DD23"/>
    <mergeCell ref="C22:BC22"/>
    <mergeCell ref="BE22:BO22"/>
    <mergeCell ref="BP22:CJ22"/>
    <mergeCell ref="CK22:DD22"/>
    <mergeCell ref="B20:BD20"/>
    <mergeCell ref="BE20:BO21"/>
    <mergeCell ref="BP20:CJ21"/>
    <mergeCell ref="CK20:DD21"/>
    <mergeCell ref="C21:BC21"/>
    <mergeCell ref="B19:BD19"/>
    <mergeCell ref="BE19:BO19"/>
    <mergeCell ref="BP19:CJ19"/>
    <mergeCell ref="CK19:DD19"/>
    <mergeCell ref="B18:BD18"/>
    <mergeCell ref="BE18:BO18"/>
    <mergeCell ref="BP18:CJ18"/>
    <mergeCell ref="CK18:DD18"/>
    <mergeCell ref="CM12:DD12"/>
    <mergeCell ref="AA13:DD13"/>
    <mergeCell ref="CM15:DD15"/>
    <mergeCell ref="CM16:DD16"/>
    <mergeCell ref="CM8:DD8"/>
    <mergeCell ref="T9:BV9"/>
    <mergeCell ref="CM9:DD9"/>
    <mergeCell ref="BB10:BV10"/>
    <mergeCell ref="CM10:CU11"/>
    <mergeCell ref="CV10:DD11"/>
    <mergeCell ref="B11:BN11"/>
    <mergeCell ref="CM6:CR6"/>
    <mergeCell ref="CS6:CX6"/>
    <mergeCell ref="CY6:DD6"/>
    <mergeCell ref="O7:BV7"/>
    <mergeCell ref="CM7:DD7"/>
    <mergeCell ref="B2:DD2"/>
    <mergeCell ref="AQ3:BR3"/>
    <mergeCell ref="CM4:DD4"/>
    <mergeCell ref="CM5:D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77"/>
  <sheetViews>
    <sheetView workbookViewId="0" topLeftCell="B1">
      <selection activeCell="C47" sqref="C47:BF48"/>
    </sheetView>
  </sheetViews>
  <sheetFormatPr defaultColWidth="9.140625" defaultRowHeight="12.75"/>
  <cols>
    <col min="1" max="1" width="3.140625" style="1" hidden="1" customWidth="1"/>
    <col min="2" max="113" width="0.85546875" style="1" customWidth="1"/>
    <col min="114" max="114" width="0.71875" style="1" customWidth="1"/>
    <col min="115" max="116" width="1.1484375" style="2" customWidth="1"/>
    <col min="117" max="117" width="3.421875" style="2" customWidth="1"/>
    <col min="118" max="120" width="1.1484375" style="2" customWidth="1"/>
    <col min="121" max="124" width="0.9921875" style="2" customWidth="1"/>
    <col min="125" max="16384" width="0.85546875" style="1" customWidth="1"/>
  </cols>
  <sheetData>
    <row r="1" spans="1:2" ht="27" customHeight="1">
      <c r="A1" s="1">
        <v>9</v>
      </c>
      <c r="B1" s="1">
        <v>1</v>
      </c>
    </row>
    <row r="2" spans="2:108" ht="15.75">
      <c r="B2" s="4" t="s">
        <v>193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42:124" s="8" customFormat="1" ht="12.75">
      <c r="AP3" s="13" t="s">
        <v>194</v>
      </c>
      <c r="AQ3" s="6" t="s">
        <v>195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DK3" s="12"/>
      <c r="DL3" s="12"/>
      <c r="DM3" s="12"/>
      <c r="DN3" s="12"/>
      <c r="DO3" s="12"/>
      <c r="DP3" s="12"/>
      <c r="DQ3" s="12"/>
      <c r="DR3" s="12"/>
      <c r="DS3" s="12"/>
      <c r="DT3" s="12"/>
    </row>
    <row r="4" spans="2:121" ht="13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9" t="s">
        <v>3</v>
      </c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  <c r="DE4" s="8"/>
      <c r="DF4" s="8"/>
      <c r="DG4" s="8"/>
      <c r="DH4" s="8"/>
      <c r="DI4" s="8"/>
      <c r="DJ4" s="8"/>
      <c r="DK4" s="12"/>
      <c r="DL4" s="12"/>
      <c r="DM4" s="12"/>
      <c r="DN4" s="12"/>
      <c r="DO4" s="12"/>
      <c r="DP4" s="12"/>
      <c r="DQ4" s="12"/>
    </row>
    <row r="5" spans="2:127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13" t="s">
        <v>196</v>
      </c>
      <c r="CK5" s="8"/>
      <c r="CL5" s="8"/>
      <c r="CM5" s="196" t="s">
        <v>5</v>
      </c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8"/>
      <c r="DE5" s="8"/>
      <c r="DF5" s="8"/>
      <c r="DG5" s="8"/>
      <c r="DH5" s="12"/>
      <c r="DI5" s="12"/>
      <c r="DJ5" s="12"/>
      <c r="DK5" s="12"/>
      <c r="DL5" s="12"/>
      <c r="DM5" s="12"/>
      <c r="DN5" s="12"/>
      <c r="DO5" s="12"/>
      <c r="DP5" s="12"/>
      <c r="DQ5" s="12"/>
      <c r="DU5" s="2"/>
      <c r="DV5" s="2"/>
      <c r="DW5" s="2"/>
    </row>
    <row r="6" spans="2:127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13" t="s">
        <v>6</v>
      </c>
      <c r="CK6" s="8"/>
      <c r="CL6" s="8"/>
      <c r="CM6" s="17">
        <v>2005</v>
      </c>
      <c r="CN6" s="18"/>
      <c r="CO6" s="18"/>
      <c r="CP6" s="18"/>
      <c r="CQ6" s="18"/>
      <c r="CR6" s="19"/>
      <c r="CS6" s="23">
        <v>9</v>
      </c>
      <c r="CT6" s="18"/>
      <c r="CU6" s="18"/>
      <c r="CV6" s="18"/>
      <c r="CW6" s="18"/>
      <c r="CX6" s="19"/>
      <c r="CY6" s="23">
        <v>30</v>
      </c>
      <c r="CZ6" s="18"/>
      <c r="DA6" s="18"/>
      <c r="DB6" s="18"/>
      <c r="DC6" s="18"/>
      <c r="DD6" s="24"/>
      <c r="DE6" s="8"/>
      <c r="DF6" s="8"/>
      <c r="DG6" s="8"/>
      <c r="DH6" s="12"/>
      <c r="DI6" s="12"/>
      <c r="DJ6" s="12"/>
      <c r="DK6" s="12"/>
      <c r="DL6" s="12"/>
      <c r="DM6" s="12"/>
      <c r="DN6" s="12"/>
      <c r="DO6" s="12"/>
      <c r="DP6" s="12"/>
      <c r="DQ6" s="12"/>
      <c r="DU6" s="2"/>
      <c r="DV6" s="2"/>
      <c r="DW6" s="2"/>
    </row>
    <row r="7" spans="2:127" ht="12.75"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 t="s">
        <v>197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13" t="s">
        <v>10</v>
      </c>
      <c r="CK7" s="8"/>
      <c r="CL7" s="8"/>
      <c r="CM7" s="25" t="s">
        <v>11</v>
      </c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  <c r="DE7" s="8"/>
      <c r="DF7" s="8"/>
      <c r="DG7" s="8"/>
      <c r="DH7" s="12"/>
      <c r="DI7" s="12"/>
      <c r="DJ7" s="12"/>
      <c r="DK7" s="12"/>
      <c r="DL7" s="12"/>
      <c r="DM7" s="12"/>
      <c r="DN7" s="12"/>
      <c r="DO7" s="12"/>
      <c r="DP7" s="12"/>
      <c r="DQ7" s="12"/>
      <c r="DU7" s="2"/>
      <c r="DV7" s="2"/>
      <c r="DW7" s="2"/>
    </row>
    <row r="8" spans="2:127" ht="12.75">
      <c r="B8" s="8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13" t="s">
        <v>13</v>
      </c>
      <c r="CK8" s="8"/>
      <c r="CL8" s="8"/>
      <c r="CM8" s="28">
        <v>5904119141</v>
      </c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7"/>
      <c r="DE8" s="8"/>
      <c r="DF8" s="8"/>
      <c r="DG8" s="8"/>
      <c r="DH8" s="12"/>
      <c r="DI8" s="199"/>
      <c r="DJ8" s="199"/>
      <c r="DK8" s="199"/>
      <c r="DL8" s="200" t="s">
        <v>14</v>
      </c>
      <c r="DM8" s="12"/>
      <c r="DN8" s="200" t="s">
        <v>14</v>
      </c>
      <c r="DO8" s="12"/>
      <c r="DP8" s="12"/>
      <c r="DQ8" s="12"/>
      <c r="DU8" s="2"/>
      <c r="DV8" s="2"/>
      <c r="DW8" s="2"/>
    </row>
    <row r="9" spans="2:127" ht="12.75">
      <c r="B9" s="8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13" t="s">
        <v>17</v>
      </c>
      <c r="CK9" s="8"/>
      <c r="CL9" s="8"/>
      <c r="CM9" s="25" t="s">
        <v>18</v>
      </c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7"/>
      <c r="DE9" s="8"/>
      <c r="DF9" s="8"/>
      <c r="DG9" s="8"/>
      <c r="DH9" s="12"/>
      <c r="DI9" s="199"/>
      <c r="DJ9" s="199"/>
      <c r="DK9" s="199"/>
      <c r="DL9" s="12"/>
      <c r="DM9" s="12"/>
      <c r="DN9" s="12"/>
      <c r="DO9" s="12"/>
      <c r="DP9" s="12"/>
      <c r="DQ9" s="12"/>
      <c r="DU9" s="2"/>
      <c r="DV9" s="2"/>
      <c r="DW9" s="2"/>
    </row>
    <row r="10" spans="2:127" ht="12.75">
      <c r="B10" s="29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201"/>
      <c r="AY10" s="201"/>
      <c r="AZ10" s="201"/>
      <c r="BA10" s="201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31" t="s">
        <v>20</v>
      </c>
      <c r="CN10" s="10"/>
      <c r="CO10" s="10"/>
      <c r="CP10" s="10"/>
      <c r="CQ10" s="10"/>
      <c r="CR10" s="10"/>
      <c r="CS10" s="10"/>
      <c r="CT10" s="10"/>
      <c r="CU10" s="11"/>
      <c r="CV10" s="32" t="s">
        <v>21</v>
      </c>
      <c r="CW10" s="10"/>
      <c r="CX10" s="10"/>
      <c r="CY10" s="10"/>
      <c r="CZ10" s="10"/>
      <c r="DA10" s="10"/>
      <c r="DB10" s="10"/>
      <c r="DC10" s="10"/>
      <c r="DD10" s="33"/>
      <c r="DE10" s="8"/>
      <c r="DF10" s="8"/>
      <c r="DG10" s="8"/>
      <c r="DH10" s="12"/>
      <c r="DI10" s="199"/>
      <c r="DJ10" s="199"/>
      <c r="DK10" s="199"/>
      <c r="DL10" s="12"/>
      <c r="DM10" s="12"/>
      <c r="DN10" s="12"/>
      <c r="DO10" s="12"/>
      <c r="DP10" s="12"/>
      <c r="DQ10" s="12"/>
      <c r="DU10" s="2"/>
      <c r="DV10" s="2"/>
      <c r="DW10" s="2"/>
    </row>
    <row r="11" spans="2:127" ht="12.75">
      <c r="B11" s="7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13" t="s">
        <v>23</v>
      </c>
      <c r="CK11" s="8"/>
      <c r="CL11" s="8"/>
      <c r="CM11" s="34"/>
      <c r="CN11" s="7"/>
      <c r="CO11" s="7"/>
      <c r="CP11" s="7"/>
      <c r="CQ11" s="7"/>
      <c r="CR11" s="7"/>
      <c r="CS11" s="7"/>
      <c r="CT11" s="7"/>
      <c r="CU11" s="35"/>
      <c r="CV11" s="36"/>
      <c r="CW11" s="7"/>
      <c r="CX11" s="7"/>
      <c r="CY11" s="7"/>
      <c r="CZ11" s="7"/>
      <c r="DA11" s="7"/>
      <c r="DB11" s="7"/>
      <c r="DC11" s="7"/>
      <c r="DD11" s="37"/>
      <c r="DE11" s="8"/>
      <c r="DF11" s="8"/>
      <c r="DG11" s="8"/>
      <c r="DH11" s="12"/>
      <c r="DI11" s="199"/>
      <c r="DJ11" s="199"/>
      <c r="DK11" s="199"/>
      <c r="DL11" s="12"/>
      <c r="DM11" s="12"/>
      <c r="DN11" s="12"/>
      <c r="DO11" s="12"/>
      <c r="DP11" s="12"/>
      <c r="DQ11" s="12"/>
      <c r="DU11" s="2"/>
      <c r="DV11" s="2"/>
      <c r="DW11" s="2"/>
    </row>
    <row r="12" spans="2:127" s="8" customFormat="1" ht="13.5" thickBot="1">
      <c r="B12" s="8" t="s">
        <v>198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CJ12" s="13" t="s">
        <v>25</v>
      </c>
      <c r="CM12" s="39" t="str">
        <f>'[2]Poks'!Z2</f>
        <v>384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  <c r="DH12" s="12"/>
      <c r="DI12" s="199"/>
      <c r="DJ12" s="199"/>
      <c r="DK12" s="199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</row>
    <row r="13" spans="113:124" s="8" customFormat="1" ht="12.75">
      <c r="DI13" s="199"/>
      <c r="DJ13" s="199"/>
      <c r="DK13" s="199"/>
      <c r="DL13" s="12"/>
      <c r="DM13" s="12"/>
      <c r="DN13" s="12"/>
      <c r="DO13" s="12"/>
      <c r="DP13" s="12"/>
      <c r="DQ13" s="12"/>
      <c r="DR13" s="12"/>
      <c r="DS13" s="12"/>
      <c r="DT13" s="12"/>
    </row>
    <row r="14" spans="2:121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199"/>
      <c r="DJ14" s="199"/>
      <c r="DK14" s="199"/>
      <c r="DL14" s="12"/>
      <c r="DM14" s="12"/>
      <c r="DN14" s="12"/>
      <c r="DO14" s="12"/>
      <c r="DP14" s="12"/>
      <c r="DQ14" s="12"/>
    </row>
    <row r="16" spans="2:108" ht="12.75">
      <c r="B16" s="57" t="s">
        <v>199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202" t="s">
        <v>200</v>
      </c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4"/>
      <c r="CH16" s="202" t="s">
        <v>201</v>
      </c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2:108" ht="12.75">
      <c r="B17" s="57" t="s">
        <v>191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7" t="s">
        <v>202</v>
      </c>
      <c r="BH17" s="58"/>
      <c r="BI17" s="58"/>
      <c r="BJ17" s="58"/>
      <c r="BK17" s="58"/>
      <c r="BL17" s="58"/>
      <c r="BM17" s="58"/>
      <c r="BN17" s="58"/>
      <c r="BO17" s="58"/>
      <c r="BP17" s="58"/>
      <c r="BQ17" s="205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05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2:108" ht="13.5" thickBot="1">
      <c r="B18" s="57">
        <v>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60">
        <v>2</v>
      </c>
      <c r="BH18" s="61"/>
      <c r="BI18" s="61"/>
      <c r="BJ18" s="61"/>
      <c r="BK18" s="61"/>
      <c r="BL18" s="61"/>
      <c r="BM18" s="61"/>
      <c r="BN18" s="61"/>
      <c r="BO18" s="61"/>
      <c r="BP18" s="62"/>
      <c r="BQ18" s="60">
        <v>3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2"/>
      <c r="CH18" s="60">
        <v>4</v>
      </c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2:108" ht="12.75">
      <c r="B19" s="90"/>
      <c r="C19" s="92"/>
      <c r="D19" s="92"/>
      <c r="E19" s="208" t="s">
        <v>203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65" t="s">
        <v>204</v>
      </c>
      <c r="BH19" s="66"/>
      <c r="BI19" s="66"/>
      <c r="BJ19" s="66"/>
      <c r="BK19" s="66"/>
      <c r="BL19" s="66"/>
      <c r="BM19" s="66"/>
      <c r="BN19" s="66"/>
      <c r="BO19" s="66"/>
      <c r="BP19" s="67"/>
      <c r="BQ19" s="68">
        <v>14982342</v>
      </c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68">
        <v>0</v>
      </c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1"/>
    </row>
    <row r="20" spans="2:108" ht="39" customHeight="1">
      <c r="B20" s="72"/>
      <c r="C20" s="143" t="s">
        <v>205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74"/>
      <c r="BG20" s="75"/>
      <c r="BH20" s="6"/>
      <c r="BI20" s="6"/>
      <c r="BJ20" s="6"/>
      <c r="BK20" s="6"/>
      <c r="BL20" s="6"/>
      <c r="BM20" s="6"/>
      <c r="BN20" s="6"/>
      <c r="BO20" s="6"/>
      <c r="BP20" s="76"/>
      <c r="BQ20" s="77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9"/>
      <c r="CH20" s="77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80"/>
    </row>
    <row r="21" spans="2:108" ht="14.25" customHeight="1" hidden="1">
      <c r="B21" s="176" t="s">
        <v>206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77"/>
      <c r="BG21" s="25"/>
      <c r="BH21" s="84"/>
      <c r="BI21" s="84"/>
      <c r="BJ21" s="84"/>
      <c r="BK21" s="84"/>
      <c r="BL21" s="84"/>
      <c r="BM21" s="84"/>
      <c r="BN21" s="84"/>
      <c r="BO21" s="84"/>
      <c r="BP21" s="85"/>
      <c r="BQ21" s="86" t="s">
        <v>207</v>
      </c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8"/>
      <c r="CH21" s="86" t="s">
        <v>208</v>
      </c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9"/>
    </row>
    <row r="22" spans="1:108" ht="14.25" customHeight="1">
      <c r="A22" s="1">
        <v>1</v>
      </c>
      <c r="B22" s="209" t="s">
        <v>209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1"/>
      <c r="BG22" s="25" t="s">
        <v>210</v>
      </c>
      <c r="BH22" s="84"/>
      <c r="BI22" s="84"/>
      <c r="BJ22" s="84"/>
      <c r="BK22" s="84"/>
      <c r="BL22" s="84"/>
      <c r="BM22" s="84"/>
      <c r="BN22" s="84"/>
      <c r="BO22" s="84"/>
      <c r="BP22" s="85"/>
      <c r="BQ22" s="86">
        <v>11502432</v>
      </c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8"/>
      <c r="CH22" s="86">
        <v>0</v>
      </c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9"/>
    </row>
    <row r="23" spans="2:123" ht="26.25" customHeight="1">
      <c r="B23" s="72"/>
      <c r="C23" s="82" t="s">
        <v>211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75" t="s">
        <v>212</v>
      </c>
      <c r="BH23" s="6"/>
      <c r="BI23" s="6"/>
      <c r="BJ23" s="6"/>
      <c r="BK23" s="6"/>
      <c r="BL23" s="6"/>
      <c r="BM23" s="6"/>
      <c r="BN23" s="6"/>
      <c r="BO23" s="6"/>
      <c r="BP23" s="76"/>
      <c r="BQ23" s="147">
        <v>-15363896</v>
      </c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9"/>
      <c r="CH23" s="147">
        <v>0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50"/>
      <c r="DQ23" s="2" t="str">
        <f>IF(BS23=0,"0",CONCATENATE("-",BS23))</f>
        <v>0</v>
      </c>
      <c r="DS23" s="2" t="str">
        <f>IF(CJ23=0,"0",CONCATENATE("-",CJ23))</f>
        <v>0</v>
      </c>
    </row>
    <row r="24" spans="2:108" ht="15" customHeight="1" hidden="1">
      <c r="B24" s="176" t="s">
        <v>213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77"/>
      <c r="BG24" s="25"/>
      <c r="BH24" s="84"/>
      <c r="BI24" s="84"/>
      <c r="BJ24" s="84"/>
      <c r="BK24" s="84"/>
      <c r="BL24" s="84"/>
      <c r="BM24" s="84"/>
      <c r="BN24" s="84"/>
      <c r="BO24" s="84"/>
      <c r="BP24" s="85"/>
      <c r="BQ24" s="86" t="s">
        <v>214</v>
      </c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8"/>
      <c r="CH24" s="86" t="s">
        <v>215</v>
      </c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9"/>
    </row>
    <row r="25" spans="1:108" ht="15" customHeight="1">
      <c r="A25" s="1">
        <v>1</v>
      </c>
      <c r="B25" s="209" t="s">
        <v>209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1"/>
      <c r="BG25" s="25" t="s">
        <v>216</v>
      </c>
      <c r="BH25" s="84"/>
      <c r="BI25" s="84"/>
      <c r="BJ25" s="84"/>
      <c r="BK25" s="84"/>
      <c r="BL25" s="84"/>
      <c r="BM25" s="84"/>
      <c r="BN25" s="84"/>
      <c r="BO25" s="84"/>
      <c r="BP25" s="85"/>
      <c r="BQ25" s="147">
        <v>-10768011</v>
      </c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9"/>
      <c r="CH25" s="147">
        <v>0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50"/>
    </row>
    <row r="26" spans="2:108" ht="12.75">
      <c r="B26" s="72"/>
      <c r="C26" s="82" t="s">
        <v>217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75" t="s">
        <v>218</v>
      </c>
      <c r="BH26" s="6"/>
      <c r="BI26" s="6"/>
      <c r="BJ26" s="6"/>
      <c r="BK26" s="6"/>
      <c r="BL26" s="6"/>
      <c r="BM26" s="6"/>
      <c r="BN26" s="6"/>
      <c r="BO26" s="6"/>
      <c r="BP26" s="76"/>
      <c r="BQ26" s="133">
        <f>П000010001003-ABS(П000010002003)</f>
        <v>-381554</v>
      </c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5"/>
      <c r="CH26" s="133">
        <f>П000010001004-ABS(П000010002004)</f>
        <v>0</v>
      </c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6"/>
    </row>
    <row r="27" spans="2:123" ht="12.75">
      <c r="B27" s="72"/>
      <c r="C27" s="82" t="s">
        <v>219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75" t="s">
        <v>220</v>
      </c>
      <c r="BH27" s="6"/>
      <c r="BI27" s="6"/>
      <c r="BJ27" s="6"/>
      <c r="BK27" s="6"/>
      <c r="BL27" s="6"/>
      <c r="BM27" s="6"/>
      <c r="BN27" s="6"/>
      <c r="BO27" s="6"/>
      <c r="BP27" s="76"/>
      <c r="BQ27" s="147">
        <v>0</v>
      </c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9"/>
      <c r="CH27" s="147">
        <v>0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50"/>
      <c r="DQ27" s="2" t="str">
        <f>IF(BS27=0,"0",CONCATENATE("-",BS27))</f>
        <v>0</v>
      </c>
      <c r="DS27" s="2" t="str">
        <f>IF(CJ27=0,"0",CONCATENATE("-",CJ27))</f>
        <v>0</v>
      </c>
    </row>
    <row r="28" spans="2:123" ht="12.75">
      <c r="B28" s="72"/>
      <c r="C28" s="82" t="s">
        <v>221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75" t="s">
        <v>222</v>
      </c>
      <c r="BH28" s="6"/>
      <c r="BI28" s="6"/>
      <c r="BJ28" s="6"/>
      <c r="BK28" s="6"/>
      <c r="BL28" s="6"/>
      <c r="BM28" s="6"/>
      <c r="BN28" s="6"/>
      <c r="BO28" s="6"/>
      <c r="BP28" s="76"/>
      <c r="BQ28" s="147">
        <v>0</v>
      </c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9"/>
      <c r="CH28" s="147">
        <v>0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50"/>
      <c r="DQ28" s="2" t="str">
        <f>IF(BS28=0,"0",CONCATENATE("-",BS28))</f>
        <v>0</v>
      </c>
      <c r="DS28" s="2" t="str">
        <f>IF(CJ28=0,"0",CONCATENATE("-",CJ28))</f>
        <v>0</v>
      </c>
    </row>
    <row r="29" spans="2:108" ht="12.75">
      <c r="B29" s="72"/>
      <c r="C29" s="82" t="s">
        <v>223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75" t="s">
        <v>224</v>
      </c>
      <c r="BH29" s="6"/>
      <c r="BI29" s="6"/>
      <c r="BJ29" s="6"/>
      <c r="BK29" s="6"/>
      <c r="BL29" s="6"/>
      <c r="BM29" s="6"/>
      <c r="BN29" s="6"/>
      <c r="BO29" s="6"/>
      <c r="BP29" s="76"/>
      <c r="BQ29" s="133">
        <f>П000010002903-ABS(П000010003003)-ABS(П000010004003)</f>
        <v>-381554</v>
      </c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5"/>
      <c r="CH29" s="133">
        <f>П000010002904-ABS(П000010003004)-ABS(П000010004004)</f>
        <v>0</v>
      </c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6"/>
    </row>
    <row r="30" spans="2:108" ht="12.75">
      <c r="B30" s="90"/>
      <c r="C30" s="92"/>
      <c r="D30" s="92"/>
      <c r="E30" s="208" t="s">
        <v>225</v>
      </c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31" t="s">
        <v>226</v>
      </c>
      <c r="BH30" s="93"/>
      <c r="BI30" s="93"/>
      <c r="BJ30" s="93"/>
      <c r="BK30" s="93"/>
      <c r="BL30" s="93"/>
      <c r="BM30" s="93"/>
      <c r="BN30" s="93"/>
      <c r="BO30" s="93"/>
      <c r="BP30" s="94"/>
      <c r="BQ30" s="95">
        <v>5347</v>
      </c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7"/>
      <c r="CH30" s="95">
        <v>0</v>
      </c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8"/>
    </row>
    <row r="31" spans="2:108" ht="12.75">
      <c r="B31" s="72"/>
      <c r="C31" s="143" t="s">
        <v>227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74"/>
      <c r="BG31" s="75"/>
      <c r="BH31" s="6"/>
      <c r="BI31" s="6"/>
      <c r="BJ31" s="6"/>
      <c r="BK31" s="6"/>
      <c r="BL31" s="6"/>
      <c r="BM31" s="6"/>
      <c r="BN31" s="6"/>
      <c r="BO31" s="6"/>
      <c r="BP31" s="76"/>
      <c r="BQ31" s="77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9"/>
      <c r="CH31" s="77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80"/>
    </row>
    <row r="32" spans="2:123" ht="12.75">
      <c r="B32" s="72"/>
      <c r="C32" s="82" t="s">
        <v>228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75" t="s">
        <v>229</v>
      </c>
      <c r="BH32" s="6"/>
      <c r="BI32" s="6"/>
      <c r="BJ32" s="6"/>
      <c r="BK32" s="6"/>
      <c r="BL32" s="6"/>
      <c r="BM32" s="6"/>
      <c r="BN32" s="6"/>
      <c r="BO32" s="6"/>
      <c r="BP32" s="76"/>
      <c r="BQ32" s="147">
        <v>-23332</v>
      </c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9"/>
      <c r="CH32" s="147">
        <v>0</v>
      </c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50"/>
      <c r="DQ32" s="2" t="str">
        <f>IF(BS32=0,"0",CONCATENATE("-",BS32))</f>
        <v>0</v>
      </c>
      <c r="DS32" s="2" t="str">
        <f>IF(CJ32=0,"0",CONCATENATE("-",CJ32))</f>
        <v>0</v>
      </c>
    </row>
    <row r="33" spans="2:108" ht="12.75">
      <c r="B33" s="72"/>
      <c r="C33" s="82" t="s">
        <v>230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75" t="s">
        <v>231</v>
      </c>
      <c r="BH33" s="6"/>
      <c r="BI33" s="6"/>
      <c r="BJ33" s="6"/>
      <c r="BK33" s="6"/>
      <c r="BL33" s="6"/>
      <c r="BM33" s="6"/>
      <c r="BN33" s="6"/>
      <c r="BO33" s="6"/>
      <c r="BP33" s="76"/>
      <c r="BQ33" s="77">
        <v>0</v>
      </c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9"/>
      <c r="CH33" s="77">
        <v>0</v>
      </c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80"/>
    </row>
    <row r="34" spans="2:108" ht="12.75">
      <c r="B34" s="72"/>
      <c r="C34" s="82" t="s">
        <v>232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75" t="s">
        <v>233</v>
      </c>
      <c r="BH34" s="6"/>
      <c r="BI34" s="6"/>
      <c r="BJ34" s="6"/>
      <c r="BK34" s="6"/>
      <c r="BL34" s="6"/>
      <c r="BM34" s="6"/>
      <c r="BN34" s="6"/>
      <c r="BO34" s="6"/>
      <c r="BP34" s="76"/>
      <c r="BQ34" s="77">
        <v>287269</v>
      </c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9"/>
      <c r="CH34" s="77">
        <v>0</v>
      </c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80"/>
    </row>
    <row r="35" spans="2:108" ht="12.75" hidden="1">
      <c r="B35" s="176" t="s">
        <v>234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77"/>
      <c r="BG35" s="25"/>
      <c r="BH35" s="84"/>
      <c r="BI35" s="84"/>
      <c r="BJ35" s="84"/>
      <c r="BK35" s="84"/>
      <c r="BL35" s="84"/>
      <c r="BM35" s="84"/>
      <c r="BN35" s="84"/>
      <c r="BO35" s="84"/>
      <c r="BP35" s="85"/>
      <c r="BQ35" s="86" t="s">
        <v>235</v>
      </c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8"/>
      <c r="CH35" s="86" t="s">
        <v>236</v>
      </c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9"/>
    </row>
    <row r="36" spans="1:108" ht="12.75">
      <c r="A36" s="1">
        <v>1</v>
      </c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1"/>
      <c r="BG36" s="25" t="s">
        <v>237</v>
      </c>
      <c r="BH36" s="84"/>
      <c r="BI36" s="84"/>
      <c r="BJ36" s="84"/>
      <c r="BK36" s="84"/>
      <c r="BL36" s="84"/>
      <c r="BM36" s="84"/>
      <c r="BN36" s="84"/>
      <c r="BO36" s="84"/>
      <c r="BP36" s="85"/>
      <c r="BQ36" s="86">
        <v>0</v>
      </c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8"/>
      <c r="CH36" s="86">
        <v>0</v>
      </c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9"/>
    </row>
    <row r="37" spans="2:123" ht="12.75">
      <c r="B37" s="72"/>
      <c r="C37" s="82" t="s">
        <v>238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75" t="s">
        <v>239</v>
      </c>
      <c r="BH37" s="6"/>
      <c r="BI37" s="6"/>
      <c r="BJ37" s="6"/>
      <c r="BK37" s="6"/>
      <c r="BL37" s="6"/>
      <c r="BM37" s="6"/>
      <c r="BN37" s="6"/>
      <c r="BO37" s="6"/>
      <c r="BP37" s="76"/>
      <c r="BQ37" s="147">
        <v>-296730</v>
      </c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9"/>
      <c r="CH37" s="147">
        <v>0</v>
      </c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50"/>
      <c r="DQ37" s="2" t="str">
        <f>IF(BS37=0,"0",CONCATENATE("-",BS37))</f>
        <v>0</v>
      </c>
      <c r="DS37" s="2" t="str">
        <f>IF(CJ37=0,"0",CONCATENATE("-",CJ37))</f>
        <v>0</v>
      </c>
    </row>
    <row r="38" spans="2:108" ht="12.75" hidden="1">
      <c r="B38" s="176" t="s">
        <v>240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77"/>
      <c r="BG38" s="25"/>
      <c r="BH38" s="84"/>
      <c r="BI38" s="84"/>
      <c r="BJ38" s="84"/>
      <c r="BK38" s="84"/>
      <c r="BL38" s="84"/>
      <c r="BM38" s="84"/>
      <c r="BN38" s="84"/>
      <c r="BO38" s="84"/>
      <c r="BP38" s="85"/>
      <c r="BQ38" s="86" t="s">
        <v>241</v>
      </c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8"/>
      <c r="CH38" s="86" t="s">
        <v>242</v>
      </c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9"/>
    </row>
    <row r="39" spans="1:108" ht="12.75">
      <c r="A39" s="1">
        <v>1</v>
      </c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1"/>
      <c r="BG39" s="25" t="s">
        <v>35</v>
      </c>
      <c r="BH39" s="84"/>
      <c r="BI39" s="84"/>
      <c r="BJ39" s="84"/>
      <c r="BK39" s="84"/>
      <c r="BL39" s="84"/>
      <c r="BM39" s="84"/>
      <c r="BN39" s="84"/>
      <c r="BO39" s="84"/>
      <c r="BP39" s="85"/>
      <c r="BQ39" s="86">
        <v>0</v>
      </c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8"/>
      <c r="CH39" s="86">
        <v>0</v>
      </c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9"/>
    </row>
    <row r="40" spans="2:108" ht="12.75" customHeight="1">
      <c r="B40" s="72"/>
      <c r="C40" s="82" t="s">
        <v>243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75" t="s">
        <v>38</v>
      </c>
      <c r="BH40" s="6"/>
      <c r="BI40" s="6"/>
      <c r="BJ40" s="6"/>
      <c r="BK40" s="6"/>
      <c r="BL40" s="6"/>
      <c r="BM40" s="6"/>
      <c r="BN40" s="6"/>
      <c r="BO40" s="6"/>
      <c r="BP40" s="76"/>
      <c r="BQ40" s="77">
        <v>5782</v>
      </c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9"/>
      <c r="CH40" s="77">
        <v>0</v>
      </c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80"/>
    </row>
    <row r="41" spans="2:108" ht="12.75" customHeight="1" hidden="1">
      <c r="B41" s="176" t="s">
        <v>244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77"/>
      <c r="BG41" s="25"/>
      <c r="BH41" s="84"/>
      <c r="BI41" s="84"/>
      <c r="BJ41" s="84"/>
      <c r="BK41" s="84"/>
      <c r="BL41" s="84"/>
      <c r="BM41" s="84"/>
      <c r="BN41" s="84"/>
      <c r="BO41" s="84"/>
      <c r="BP41" s="85"/>
      <c r="BQ41" s="86" t="s">
        <v>245</v>
      </c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8"/>
      <c r="CH41" s="86" t="s">
        <v>246</v>
      </c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9"/>
    </row>
    <row r="42" spans="1:108" ht="12.75">
      <c r="A42" s="1">
        <v>1</v>
      </c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1"/>
      <c r="BG42" s="25" t="s">
        <v>247</v>
      </c>
      <c r="BH42" s="84"/>
      <c r="BI42" s="84"/>
      <c r="BJ42" s="84"/>
      <c r="BK42" s="84"/>
      <c r="BL42" s="84"/>
      <c r="BM42" s="84"/>
      <c r="BN42" s="84"/>
      <c r="BO42" s="84"/>
      <c r="BP42" s="85"/>
      <c r="BQ42" s="86">
        <v>0</v>
      </c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8"/>
      <c r="CH42" s="86">
        <v>0</v>
      </c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9"/>
    </row>
    <row r="43" spans="2:123" ht="12.75" customHeight="1">
      <c r="B43" s="72"/>
      <c r="C43" s="82" t="s">
        <v>248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75" t="s">
        <v>40</v>
      </c>
      <c r="BH43" s="6"/>
      <c r="BI43" s="6"/>
      <c r="BJ43" s="6"/>
      <c r="BK43" s="6"/>
      <c r="BL43" s="6"/>
      <c r="BM43" s="6"/>
      <c r="BN43" s="6"/>
      <c r="BO43" s="6"/>
      <c r="BP43" s="76"/>
      <c r="BQ43" s="147">
        <v>-81159</v>
      </c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9"/>
      <c r="CH43" s="147">
        <v>0</v>
      </c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50"/>
      <c r="DQ43" s="2" t="str">
        <f>IF(BS43=0,"0",CONCATENATE("-",BS43))</f>
        <v>0</v>
      </c>
      <c r="DS43" s="2" t="str">
        <f>IF(CJ43=0,"0",CONCATENATE("-",CJ43))</f>
        <v>0</v>
      </c>
    </row>
    <row r="44" spans="2:108" ht="12.75" hidden="1">
      <c r="B44" s="176" t="s">
        <v>249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77"/>
      <c r="BG44" s="25"/>
      <c r="BH44" s="84"/>
      <c r="BI44" s="84"/>
      <c r="BJ44" s="84"/>
      <c r="BK44" s="84"/>
      <c r="BL44" s="84"/>
      <c r="BM44" s="84"/>
      <c r="BN44" s="84"/>
      <c r="BO44" s="84"/>
      <c r="BP44" s="85"/>
      <c r="BQ44" s="86" t="s">
        <v>250</v>
      </c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8"/>
      <c r="CH44" s="86" t="s">
        <v>251</v>
      </c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9"/>
    </row>
    <row r="45" spans="1:108" ht="12.75">
      <c r="A45" s="1">
        <v>1</v>
      </c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1"/>
      <c r="BG45" s="25" t="s">
        <v>252</v>
      </c>
      <c r="BH45" s="84"/>
      <c r="BI45" s="84"/>
      <c r="BJ45" s="84"/>
      <c r="BK45" s="84"/>
      <c r="BL45" s="84"/>
      <c r="BM45" s="84"/>
      <c r="BN45" s="84"/>
      <c r="BO45" s="84"/>
      <c r="BP45" s="85"/>
      <c r="BQ45" s="86">
        <v>0</v>
      </c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8"/>
      <c r="CH45" s="86">
        <v>0</v>
      </c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9"/>
    </row>
    <row r="46" spans="2:108" ht="12.75">
      <c r="B46" s="81"/>
      <c r="C46" s="83"/>
      <c r="D46" s="83"/>
      <c r="E46" s="212" t="s">
        <v>253</v>
      </c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5" t="s">
        <v>44</v>
      </c>
      <c r="BH46" s="84"/>
      <c r="BI46" s="84"/>
      <c r="BJ46" s="84"/>
      <c r="BK46" s="84"/>
      <c r="BL46" s="84"/>
      <c r="BM46" s="84"/>
      <c r="BN46" s="84"/>
      <c r="BO46" s="84"/>
      <c r="BP46" s="85"/>
      <c r="BQ46" s="151">
        <f>П000010005003+П000020006003-ABS(П000020007003)+П000020008003+П000020009003-ABS(П000020010003)+П000030012003-ABS(П000030013003)</f>
        <v>-484377</v>
      </c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3"/>
      <c r="CH46" s="151">
        <f>П000010005004+П000020006004-ABS(П000020007004)+П000020008004+П000020009004-ABS(П000020010004)+П000030012004-ABS(П000030013004)</f>
        <v>0</v>
      </c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4"/>
    </row>
    <row r="47" spans="2:117" ht="12.75">
      <c r="B47" s="72"/>
      <c r="C47" s="82" t="s">
        <v>254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75" t="s">
        <v>255</v>
      </c>
      <c r="BH47" s="6"/>
      <c r="BI47" s="6"/>
      <c r="BJ47" s="6"/>
      <c r="BK47" s="6"/>
      <c r="BL47" s="6"/>
      <c r="BM47" s="6"/>
      <c r="BN47" s="6"/>
      <c r="BO47" s="6"/>
      <c r="BP47" s="76"/>
      <c r="BQ47" s="77">
        <v>81766</v>
      </c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77">
        <v>0</v>
      </c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80"/>
      <c r="DG47" s="213"/>
      <c r="DH47" s="213"/>
      <c r="DI47" s="213"/>
      <c r="DJ47" s="213"/>
      <c r="DK47" s="213"/>
      <c r="DL47" s="213"/>
      <c r="DM47" s="213"/>
    </row>
    <row r="48" spans="2:117" ht="12.75">
      <c r="B48" s="72"/>
      <c r="C48" s="82" t="s">
        <v>256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75" t="s">
        <v>257</v>
      </c>
      <c r="BH48" s="6"/>
      <c r="BI48" s="6"/>
      <c r="BJ48" s="6"/>
      <c r="BK48" s="6"/>
      <c r="BL48" s="6"/>
      <c r="BM48" s="6"/>
      <c r="BN48" s="6"/>
      <c r="BO48" s="6"/>
      <c r="BP48" s="76"/>
      <c r="BQ48" s="77">
        <v>-159</v>
      </c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9"/>
      <c r="CH48" s="77">
        <v>0</v>
      </c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80"/>
      <c r="DG48" s="213"/>
      <c r="DH48" s="213"/>
      <c r="DI48" s="213"/>
      <c r="DJ48" s="213"/>
      <c r="DK48" s="213"/>
      <c r="DL48" s="213"/>
      <c r="DM48" s="213"/>
    </row>
    <row r="49" spans="2:123" ht="12.75">
      <c r="B49" s="72"/>
      <c r="C49" s="82" t="s">
        <v>258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75" t="s">
        <v>48</v>
      </c>
      <c r="BH49" s="6"/>
      <c r="BI49" s="6"/>
      <c r="BJ49" s="6"/>
      <c r="BK49" s="6"/>
      <c r="BL49" s="6"/>
      <c r="BM49" s="6"/>
      <c r="BN49" s="6"/>
      <c r="BO49" s="6"/>
      <c r="BP49" s="76"/>
      <c r="BQ49" s="86">
        <v>0</v>
      </c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86">
        <v>0</v>
      </c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9"/>
      <c r="DG49" s="213"/>
      <c r="DH49" s="213"/>
      <c r="DI49" s="213"/>
      <c r="DJ49" s="213"/>
      <c r="DK49" s="213"/>
      <c r="DL49" s="213"/>
      <c r="DM49" s="213"/>
      <c r="DQ49" s="2" t="str">
        <f>IF(BS49=0,"0",CONCATENATE("-",BS49))</f>
        <v>0</v>
      </c>
      <c r="DS49" s="2" t="str">
        <f>IF(CJ49=0,"0",CONCATENATE("-",CJ49))</f>
        <v>0</v>
      </c>
    </row>
    <row r="50" spans="1:117" ht="8.25" customHeight="1" hidden="1">
      <c r="A50" s="1" t="s">
        <v>259</v>
      </c>
      <c r="B50" s="176" t="s">
        <v>260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77"/>
      <c r="BG50" s="214"/>
      <c r="BH50" s="215"/>
      <c r="BI50" s="215"/>
      <c r="BJ50" s="215"/>
      <c r="BK50" s="215"/>
      <c r="BL50" s="215"/>
      <c r="BM50" s="215"/>
      <c r="BN50" s="215"/>
      <c r="BO50" s="215"/>
      <c r="BP50" s="216"/>
      <c r="BQ50" s="147" t="s">
        <v>261</v>
      </c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9"/>
      <c r="CH50" s="147" t="s">
        <v>262</v>
      </c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50"/>
      <c r="DK50" s="1"/>
      <c r="DL50" s="1"/>
      <c r="DM50" s="1"/>
    </row>
    <row r="51" spans="1:117" ht="12.75">
      <c r="A51" s="1">
        <v>1</v>
      </c>
      <c r="B51" s="209" t="s">
        <v>263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1"/>
      <c r="BG51" s="75" t="s">
        <v>264</v>
      </c>
      <c r="BH51" s="6"/>
      <c r="BI51" s="6"/>
      <c r="BJ51" s="6"/>
      <c r="BK51" s="6"/>
      <c r="BL51" s="6"/>
      <c r="BM51" s="6"/>
      <c r="BN51" s="6"/>
      <c r="BO51" s="6"/>
      <c r="BP51" s="76"/>
      <c r="BQ51" s="77">
        <v>-7</v>
      </c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9"/>
      <c r="CH51" s="77">
        <v>0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80"/>
      <c r="DG51" s="213"/>
      <c r="DH51" s="213"/>
      <c r="DI51" s="213"/>
      <c r="DJ51" s="213"/>
      <c r="DK51" s="213"/>
      <c r="DL51" s="213"/>
      <c r="DM51" s="213"/>
    </row>
    <row r="52" spans="2:117" ht="12.75">
      <c r="B52" s="81"/>
      <c r="C52" s="83"/>
      <c r="D52" s="83"/>
      <c r="E52" s="212" t="s">
        <v>265</v>
      </c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5" t="s">
        <v>54</v>
      </c>
      <c r="BH52" s="84"/>
      <c r="BI52" s="84"/>
      <c r="BJ52" s="84"/>
      <c r="BK52" s="84"/>
      <c r="BL52" s="84"/>
      <c r="BM52" s="84"/>
      <c r="BN52" s="84"/>
      <c r="BO52" s="84"/>
      <c r="BP52" s="85"/>
      <c r="BQ52" s="151">
        <f ca="1">П000030014003+П000040017003+П000040018003+(П000040019003)+SUM(INDIRECT(CONCATENATE("BQ",ROW(Tab2_1_5),":CG",ROW()-1)))</f>
        <v>-402777</v>
      </c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3"/>
      <c r="CH52" s="151">
        <f ca="1">П000030014004+П000040017004+П000040018004+(П000040019004)+SUM(INDIRECT(CONCATENATE("CH",ROW(Tab2_1_5),":DD",ROW()-1)))</f>
        <v>0</v>
      </c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4"/>
      <c r="DG52" s="213"/>
      <c r="DH52" s="213"/>
      <c r="DI52" s="213"/>
      <c r="DJ52" s="213"/>
      <c r="DK52" s="213"/>
      <c r="DL52" s="213"/>
      <c r="DM52" s="213"/>
    </row>
    <row r="53" spans="2:117" ht="12.75">
      <c r="B53" s="90"/>
      <c r="C53" s="137" t="s">
        <v>266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31" t="s">
        <v>267</v>
      </c>
      <c r="BH53" s="93"/>
      <c r="BI53" s="93"/>
      <c r="BJ53" s="93"/>
      <c r="BK53" s="93"/>
      <c r="BL53" s="93"/>
      <c r="BM53" s="93"/>
      <c r="BN53" s="93"/>
      <c r="BO53" s="93"/>
      <c r="BP53" s="94"/>
      <c r="BQ53" s="95">
        <v>0</v>
      </c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7"/>
      <c r="CH53" s="95">
        <v>0</v>
      </c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8"/>
      <c r="DG53" s="213"/>
      <c r="DH53" s="213"/>
      <c r="DI53" s="213"/>
      <c r="DJ53" s="213"/>
      <c r="DK53" s="213"/>
      <c r="DL53" s="213"/>
      <c r="DM53" s="213"/>
    </row>
    <row r="54" spans="2:117" ht="12.75">
      <c r="B54" s="72"/>
      <c r="C54" s="73" t="s">
        <v>268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5"/>
      <c r="BH54" s="6"/>
      <c r="BI54" s="6"/>
      <c r="BJ54" s="6"/>
      <c r="BK54" s="6"/>
      <c r="BL54" s="6"/>
      <c r="BM54" s="6"/>
      <c r="BN54" s="6"/>
      <c r="BO54" s="6"/>
      <c r="BP54" s="76"/>
      <c r="BQ54" s="77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9"/>
      <c r="CH54" s="77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80"/>
      <c r="DG54" s="213"/>
      <c r="DH54" s="213"/>
      <c r="DI54" s="213"/>
      <c r="DJ54" s="213"/>
      <c r="DK54" s="213"/>
      <c r="DL54" s="213"/>
      <c r="DM54" s="213"/>
    </row>
    <row r="55" spans="2:117" ht="12.75">
      <c r="B55" s="72"/>
      <c r="C55" s="82" t="s">
        <v>269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75" t="s">
        <v>270</v>
      </c>
      <c r="BH55" s="6"/>
      <c r="BI55" s="6"/>
      <c r="BJ55" s="6"/>
      <c r="BK55" s="6"/>
      <c r="BL55" s="6"/>
      <c r="BM55" s="6"/>
      <c r="BN55" s="6"/>
      <c r="BO55" s="6"/>
      <c r="BP55" s="76"/>
      <c r="BQ55" s="77">
        <v>0</v>
      </c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9"/>
      <c r="CH55" s="77">
        <v>0</v>
      </c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80"/>
      <c r="DG55" s="213"/>
      <c r="DH55" s="213"/>
      <c r="DI55" s="213"/>
      <c r="DJ55" s="213"/>
      <c r="DK55" s="213"/>
      <c r="DL55" s="213"/>
      <c r="DM55" s="213"/>
    </row>
    <row r="56" spans="2:117" ht="14.25" customHeight="1" thickBot="1">
      <c r="B56" s="72"/>
      <c r="C56" s="164" t="s">
        <v>271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217"/>
      <c r="BG56" s="218" t="s">
        <v>272</v>
      </c>
      <c r="BH56" s="219"/>
      <c r="BI56" s="219"/>
      <c r="BJ56" s="219"/>
      <c r="BK56" s="219"/>
      <c r="BL56" s="219"/>
      <c r="BM56" s="219"/>
      <c r="BN56" s="219"/>
      <c r="BO56" s="219"/>
      <c r="BP56" s="220"/>
      <c r="BQ56" s="221">
        <v>0</v>
      </c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3"/>
      <c r="CH56" s="221">
        <v>0</v>
      </c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4"/>
      <c r="DG56" s="213"/>
      <c r="DH56" s="213"/>
      <c r="DI56" s="213"/>
      <c r="DJ56" s="213"/>
      <c r="DK56" s="213"/>
      <c r="DL56" s="213"/>
      <c r="DM56" s="213"/>
    </row>
    <row r="58" ht="12.75">
      <c r="DD58" s="5" t="s">
        <v>273</v>
      </c>
    </row>
    <row r="59" spans="2:108" ht="14.25">
      <c r="B59" s="225" t="s">
        <v>274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</row>
    <row r="61" spans="2:108" ht="12.75">
      <c r="B61" s="57" t="s">
        <v>275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7" t="s">
        <v>200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7" t="s">
        <v>201</v>
      </c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9"/>
    </row>
    <row r="62" spans="2:108" ht="12.75">
      <c r="B62" s="57" t="s">
        <v>191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  <c r="AD62" s="57" t="s">
        <v>276</v>
      </c>
      <c r="AE62" s="58"/>
      <c r="AF62" s="58"/>
      <c r="AG62" s="58"/>
      <c r="AH62" s="58"/>
      <c r="AI62" s="58"/>
      <c r="AJ62" s="59"/>
      <c r="AK62" s="57" t="s">
        <v>277</v>
      </c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9"/>
      <c r="BA62" s="57" t="s">
        <v>278</v>
      </c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7" t="s">
        <v>277</v>
      </c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9"/>
      <c r="CK62" s="57" t="s">
        <v>278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9"/>
    </row>
    <row r="63" spans="2:108" ht="13.5" thickBot="1">
      <c r="B63" s="57">
        <v>1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9"/>
      <c r="AD63" s="226">
        <v>2</v>
      </c>
      <c r="AE63" s="226"/>
      <c r="AF63" s="226"/>
      <c r="AG63" s="226"/>
      <c r="AH63" s="226"/>
      <c r="AI63" s="226"/>
      <c r="AJ63" s="226"/>
      <c r="AK63" s="226">
        <v>3</v>
      </c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>
        <v>4</v>
      </c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60">
        <v>5</v>
      </c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2"/>
      <c r="CK63" s="60">
        <v>6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</row>
    <row r="64" spans="2:108" ht="66" customHeight="1">
      <c r="B64" s="227"/>
      <c r="C64" s="228" t="s">
        <v>279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9" t="s">
        <v>56</v>
      </c>
      <c r="AE64" s="230"/>
      <c r="AF64" s="230"/>
      <c r="AG64" s="230"/>
      <c r="AH64" s="230"/>
      <c r="AI64" s="230"/>
      <c r="AJ64" s="230"/>
      <c r="AK64" s="231">
        <v>500</v>
      </c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>
        <v>20</v>
      </c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2">
        <v>0</v>
      </c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4"/>
      <c r="CK64" s="232">
        <v>0</v>
      </c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5"/>
    </row>
    <row r="65" spans="2:108" ht="25.5" customHeight="1">
      <c r="B65" s="227"/>
      <c r="C65" s="236" t="s">
        <v>280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165" t="s">
        <v>76</v>
      </c>
      <c r="AE65" s="103"/>
      <c r="AF65" s="103"/>
      <c r="AG65" s="103"/>
      <c r="AH65" s="103"/>
      <c r="AI65" s="103"/>
      <c r="AJ65" s="103"/>
      <c r="AK65" s="104">
        <v>0</v>
      </c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>
        <v>0</v>
      </c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86">
        <v>0</v>
      </c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8"/>
      <c r="CK65" s="86">
        <v>0</v>
      </c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9"/>
    </row>
    <row r="66" spans="2:108" ht="66" customHeight="1">
      <c r="B66" s="227"/>
      <c r="C66" s="236" t="s">
        <v>281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7"/>
      <c r="AD66" s="165" t="s">
        <v>78</v>
      </c>
      <c r="AE66" s="103"/>
      <c r="AF66" s="103"/>
      <c r="AG66" s="103"/>
      <c r="AH66" s="103"/>
      <c r="AI66" s="103"/>
      <c r="AJ66" s="103"/>
      <c r="AK66" s="104">
        <v>0</v>
      </c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>
        <v>0</v>
      </c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86">
        <v>0</v>
      </c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8"/>
      <c r="CK66" s="86">
        <v>0</v>
      </c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9"/>
    </row>
    <row r="67" spans="2:108" ht="39" customHeight="1">
      <c r="B67" s="227"/>
      <c r="C67" s="236" t="s">
        <v>282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7"/>
      <c r="AD67" s="165" t="s">
        <v>82</v>
      </c>
      <c r="AE67" s="103"/>
      <c r="AF67" s="103"/>
      <c r="AG67" s="103"/>
      <c r="AH67" s="103"/>
      <c r="AI67" s="103"/>
      <c r="AJ67" s="103"/>
      <c r="AK67" s="104">
        <v>0</v>
      </c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>
        <v>0</v>
      </c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86">
        <v>0</v>
      </c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8"/>
      <c r="CK67" s="86">
        <v>0</v>
      </c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9"/>
    </row>
    <row r="68" spans="2:108" ht="25.5" customHeight="1">
      <c r="B68" s="227"/>
      <c r="C68" s="236" t="s">
        <v>283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7"/>
      <c r="AD68" s="165" t="s">
        <v>86</v>
      </c>
      <c r="AE68" s="103"/>
      <c r="AF68" s="103"/>
      <c r="AG68" s="103"/>
      <c r="AH68" s="103"/>
      <c r="AI68" s="103"/>
      <c r="AJ68" s="103"/>
      <c r="AK68" s="238" t="s">
        <v>284</v>
      </c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104">
        <v>0</v>
      </c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239" t="s">
        <v>284</v>
      </c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1"/>
      <c r="CK68" s="86">
        <v>0</v>
      </c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9"/>
    </row>
    <row r="69" spans="2:108" ht="64.5" customHeight="1">
      <c r="B69" s="227"/>
      <c r="C69" s="236" t="s">
        <v>285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7"/>
      <c r="AD69" s="165" t="s">
        <v>88</v>
      </c>
      <c r="AE69" s="103"/>
      <c r="AF69" s="103"/>
      <c r="AG69" s="103"/>
      <c r="AH69" s="103"/>
      <c r="AI69" s="103"/>
      <c r="AJ69" s="103"/>
      <c r="AK69" s="104">
        <v>0</v>
      </c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>
        <v>0</v>
      </c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86">
        <v>0</v>
      </c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8"/>
      <c r="CK69" s="86">
        <v>0</v>
      </c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9"/>
    </row>
    <row r="70" spans="1:108" ht="14.25" customHeight="1" hidden="1">
      <c r="A70" s="1" t="s">
        <v>286</v>
      </c>
      <c r="B70" s="242" t="s">
        <v>287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4"/>
      <c r="AD70" s="25"/>
      <c r="AE70" s="84"/>
      <c r="AF70" s="84"/>
      <c r="AG70" s="84"/>
      <c r="AH70" s="84"/>
      <c r="AI70" s="84"/>
      <c r="AJ70" s="85"/>
      <c r="AK70" s="86" t="s">
        <v>288</v>
      </c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8"/>
      <c r="BA70" s="86" t="s">
        <v>289</v>
      </c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8"/>
      <c r="BQ70" s="86" t="s">
        <v>290</v>
      </c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8"/>
      <c r="CK70" s="86" t="s">
        <v>291</v>
      </c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9"/>
    </row>
    <row r="71" spans="1:108" ht="13.5" thickBot="1">
      <c r="A71" s="1">
        <v>1</v>
      </c>
      <c r="B71" s="245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7"/>
      <c r="AD71" s="248" t="s">
        <v>90</v>
      </c>
      <c r="AE71" s="113"/>
      <c r="AF71" s="113"/>
      <c r="AG71" s="113"/>
      <c r="AH71" s="113"/>
      <c r="AI71" s="113"/>
      <c r="AJ71" s="113"/>
      <c r="AK71" s="249">
        <v>0</v>
      </c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>
        <v>0</v>
      </c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160">
        <v>0</v>
      </c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2"/>
      <c r="CK71" s="160">
        <v>0</v>
      </c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3"/>
    </row>
    <row r="74" spans="2:108" ht="33" customHeight="1">
      <c r="B74" s="1" t="s">
        <v>186</v>
      </c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7"/>
      <c r="AB74" s="188" t="s">
        <v>187</v>
      </c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7"/>
      <c r="BE74" s="1" t="s">
        <v>188</v>
      </c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7"/>
      <c r="CJ74" s="188" t="s">
        <v>189</v>
      </c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</row>
    <row r="75" spans="16:124" s="190" customFormat="1" ht="11.25">
      <c r="P75" s="191" t="s">
        <v>190</v>
      </c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2"/>
      <c r="AB75" s="191" t="s">
        <v>191</v>
      </c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/>
      <c r="BX75" s="191" t="s">
        <v>190</v>
      </c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2"/>
      <c r="CJ75" s="191" t="s">
        <v>191</v>
      </c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</row>
    <row r="77" spans="2:43" ht="12.75">
      <c r="B77" s="195" t="s">
        <v>192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</sheetData>
  <mergeCells count="250">
    <mergeCell ref="B77:AQ77"/>
    <mergeCell ref="P75:Z75"/>
    <mergeCell ref="AB75:AV75"/>
    <mergeCell ref="BX75:CH75"/>
    <mergeCell ref="CJ75:DD75"/>
    <mergeCell ref="P74:Z74"/>
    <mergeCell ref="AB74:AV74"/>
    <mergeCell ref="BX74:CH74"/>
    <mergeCell ref="CJ74:DD74"/>
    <mergeCell ref="BQ70:CJ70"/>
    <mergeCell ref="CK70:DD70"/>
    <mergeCell ref="B71:AC71"/>
    <mergeCell ref="AD71:AJ71"/>
    <mergeCell ref="AK71:AZ71"/>
    <mergeCell ref="BA71:BP71"/>
    <mergeCell ref="BQ71:CJ71"/>
    <mergeCell ref="CK71:DD71"/>
    <mergeCell ref="B70:AC70"/>
    <mergeCell ref="AD70:AJ70"/>
    <mergeCell ref="AK70:AZ70"/>
    <mergeCell ref="BA70:BP70"/>
    <mergeCell ref="BQ68:CJ68"/>
    <mergeCell ref="CK68:DD68"/>
    <mergeCell ref="C69:AB69"/>
    <mergeCell ref="AD69:AJ69"/>
    <mergeCell ref="AK69:AZ69"/>
    <mergeCell ref="BA69:BP69"/>
    <mergeCell ref="BQ69:CJ69"/>
    <mergeCell ref="CK69:DD69"/>
    <mergeCell ref="C68:AB68"/>
    <mergeCell ref="AD68:AJ68"/>
    <mergeCell ref="AK68:AZ68"/>
    <mergeCell ref="BA68:BP68"/>
    <mergeCell ref="BQ66:CJ66"/>
    <mergeCell ref="CK66:DD66"/>
    <mergeCell ref="C67:AB67"/>
    <mergeCell ref="AD67:AJ67"/>
    <mergeCell ref="AK67:AZ67"/>
    <mergeCell ref="BA67:BP67"/>
    <mergeCell ref="BQ67:CJ67"/>
    <mergeCell ref="CK67:DD67"/>
    <mergeCell ref="C66:AB66"/>
    <mergeCell ref="AD66:AJ66"/>
    <mergeCell ref="AK66:AZ66"/>
    <mergeCell ref="BA66:BP66"/>
    <mergeCell ref="BQ64:CJ64"/>
    <mergeCell ref="CK64:DD64"/>
    <mergeCell ref="C65:AC65"/>
    <mergeCell ref="AD65:AJ65"/>
    <mergeCell ref="AK65:AZ65"/>
    <mergeCell ref="BA65:BP65"/>
    <mergeCell ref="BQ65:CJ65"/>
    <mergeCell ref="CK65:DD65"/>
    <mergeCell ref="C64:AC64"/>
    <mergeCell ref="AD64:AJ64"/>
    <mergeCell ref="AK64:AZ64"/>
    <mergeCell ref="BA64:BP64"/>
    <mergeCell ref="BQ62:CJ62"/>
    <mergeCell ref="CK62:DD62"/>
    <mergeCell ref="B63:AC63"/>
    <mergeCell ref="AD63:AJ63"/>
    <mergeCell ref="AK63:AZ63"/>
    <mergeCell ref="BA63:BP63"/>
    <mergeCell ref="BQ63:CJ63"/>
    <mergeCell ref="CK63:DD63"/>
    <mergeCell ref="B62:AC62"/>
    <mergeCell ref="AD62:AJ62"/>
    <mergeCell ref="AK62:AZ62"/>
    <mergeCell ref="BA62:BP62"/>
    <mergeCell ref="DG56:DM56"/>
    <mergeCell ref="B59:DD59"/>
    <mergeCell ref="B61:AJ61"/>
    <mergeCell ref="AK61:BP61"/>
    <mergeCell ref="BQ61:DD61"/>
    <mergeCell ref="C56:BF56"/>
    <mergeCell ref="BG56:BP56"/>
    <mergeCell ref="BQ56:CG56"/>
    <mergeCell ref="CH56:DD56"/>
    <mergeCell ref="DG53:DM53"/>
    <mergeCell ref="C54:BF54"/>
    <mergeCell ref="DG54:DM54"/>
    <mergeCell ref="C55:BF55"/>
    <mergeCell ref="BG55:BP55"/>
    <mergeCell ref="BQ55:CG55"/>
    <mergeCell ref="CH55:DD55"/>
    <mergeCell ref="DG55:DM55"/>
    <mergeCell ref="C53:BF53"/>
    <mergeCell ref="BG53:BP54"/>
    <mergeCell ref="BQ53:CG54"/>
    <mergeCell ref="CH53:DD54"/>
    <mergeCell ref="DG51:DM51"/>
    <mergeCell ref="E52:BF52"/>
    <mergeCell ref="BG52:BP52"/>
    <mergeCell ref="BQ52:CG52"/>
    <mergeCell ref="CH52:DD52"/>
    <mergeCell ref="DG52:DM52"/>
    <mergeCell ref="B51:BF51"/>
    <mergeCell ref="BG51:BP51"/>
    <mergeCell ref="BQ51:CG51"/>
    <mergeCell ref="CH51:DD51"/>
    <mergeCell ref="DG49:DM49"/>
    <mergeCell ref="B50:BF50"/>
    <mergeCell ref="BQ50:CG50"/>
    <mergeCell ref="CH50:DD50"/>
    <mergeCell ref="C49:BF49"/>
    <mergeCell ref="BG49:BP49"/>
    <mergeCell ref="BQ49:CG49"/>
    <mergeCell ref="CH49:DD49"/>
    <mergeCell ref="DG47:DM47"/>
    <mergeCell ref="C48:BF48"/>
    <mergeCell ref="BG48:BP48"/>
    <mergeCell ref="BQ48:CG48"/>
    <mergeCell ref="CH48:DD48"/>
    <mergeCell ref="DG48:DM48"/>
    <mergeCell ref="C47:BF47"/>
    <mergeCell ref="BG47:BP47"/>
    <mergeCell ref="BQ47:CG47"/>
    <mergeCell ref="CH47:DD47"/>
    <mergeCell ref="E46:BF46"/>
    <mergeCell ref="BG46:BP46"/>
    <mergeCell ref="BQ46:CG46"/>
    <mergeCell ref="CH46:DD46"/>
    <mergeCell ref="B45:BF45"/>
    <mergeCell ref="BG45:BP45"/>
    <mergeCell ref="BQ45:CG45"/>
    <mergeCell ref="CH45:DD45"/>
    <mergeCell ref="B44:BF44"/>
    <mergeCell ref="BG44:BP44"/>
    <mergeCell ref="BQ44:CG44"/>
    <mergeCell ref="CH44:DD44"/>
    <mergeCell ref="C43:BF43"/>
    <mergeCell ref="BG43:BP43"/>
    <mergeCell ref="BQ43:CG43"/>
    <mergeCell ref="CH43:DD43"/>
    <mergeCell ref="B42:BF42"/>
    <mergeCell ref="BG42:BP42"/>
    <mergeCell ref="BQ42:CG42"/>
    <mergeCell ref="CH42:DD42"/>
    <mergeCell ref="B41:BF41"/>
    <mergeCell ref="BG41:BP41"/>
    <mergeCell ref="BQ41:CG41"/>
    <mergeCell ref="CH41:DD41"/>
    <mergeCell ref="C40:BF40"/>
    <mergeCell ref="BG40:BP40"/>
    <mergeCell ref="BQ40:CG40"/>
    <mergeCell ref="CH40:DD40"/>
    <mergeCell ref="B39:BF39"/>
    <mergeCell ref="BG39:BP39"/>
    <mergeCell ref="BQ39:CG39"/>
    <mergeCell ref="CH39:DD39"/>
    <mergeCell ref="B38:BF38"/>
    <mergeCell ref="BG38:BP38"/>
    <mergeCell ref="BQ38:CG38"/>
    <mergeCell ref="CH38:DD38"/>
    <mergeCell ref="C37:BF37"/>
    <mergeCell ref="BG37:BP37"/>
    <mergeCell ref="BQ37:CG37"/>
    <mergeCell ref="CH37:DD37"/>
    <mergeCell ref="B36:BF36"/>
    <mergeCell ref="BG36:BP36"/>
    <mergeCell ref="BQ36:CG36"/>
    <mergeCell ref="CH36:DD36"/>
    <mergeCell ref="B35:BF35"/>
    <mergeCell ref="BG35:BP35"/>
    <mergeCell ref="BQ35:CG35"/>
    <mergeCell ref="CH35:DD35"/>
    <mergeCell ref="C34:BF34"/>
    <mergeCell ref="BG34:BP34"/>
    <mergeCell ref="BQ34:CG34"/>
    <mergeCell ref="CH34:DD34"/>
    <mergeCell ref="C33:BF33"/>
    <mergeCell ref="BG33:BP33"/>
    <mergeCell ref="BQ33:CG33"/>
    <mergeCell ref="CH33:DD33"/>
    <mergeCell ref="C32:BF32"/>
    <mergeCell ref="BG32:BP32"/>
    <mergeCell ref="BQ32:CG32"/>
    <mergeCell ref="CH32:DD32"/>
    <mergeCell ref="E30:BF30"/>
    <mergeCell ref="BG30:BP31"/>
    <mergeCell ref="BQ30:CG31"/>
    <mergeCell ref="CH30:DD31"/>
    <mergeCell ref="C31:BE31"/>
    <mergeCell ref="C29:BF29"/>
    <mergeCell ref="BG29:BP29"/>
    <mergeCell ref="BQ29:CG29"/>
    <mergeCell ref="CH29:DD29"/>
    <mergeCell ref="C28:BF28"/>
    <mergeCell ref="BG28:BP28"/>
    <mergeCell ref="BQ28:CG28"/>
    <mergeCell ref="CH28:DD28"/>
    <mergeCell ref="C27:BF27"/>
    <mergeCell ref="BG27:BP27"/>
    <mergeCell ref="BQ27:CG27"/>
    <mergeCell ref="CH27:DD27"/>
    <mergeCell ref="C26:BF26"/>
    <mergeCell ref="BG26:BP26"/>
    <mergeCell ref="BQ26:CG26"/>
    <mergeCell ref="CH26:DD26"/>
    <mergeCell ref="B25:BF25"/>
    <mergeCell ref="BG25:BP25"/>
    <mergeCell ref="BQ25:CG25"/>
    <mergeCell ref="CH25:DD25"/>
    <mergeCell ref="B24:BF24"/>
    <mergeCell ref="BG24:BP24"/>
    <mergeCell ref="BQ24:CG24"/>
    <mergeCell ref="CH24:DD24"/>
    <mergeCell ref="C23:BF23"/>
    <mergeCell ref="BG23:BP23"/>
    <mergeCell ref="BQ23:CG23"/>
    <mergeCell ref="CH23:DD23"/>
    <mergeCell ref="B22:BF22"/>
    <mergeCell ref="BG22:BP22"/>
    <mergeCell ref="BQ22:CG22"/>
    <mergeCell ref="CH22:DD22"/>
    <mergeCell ref="B21:BF21"/>
    <mergeCell ref="BG21:BP21"/>
    <mergeCell ref="BQ21:CG21"/>
    <mergeCell ref="CH21:DD21"/>
    <mergeCell ref="E19:BF19"/>
    <mergeCell ref="BG19:BP20"/>
    <mergeCell ref="BQ19:CG20"/>
    <mergeCell ref="CH19:DD20"/>
    <mergeCell ref="C20:BE20"/>
    <mergeCell ref="B18:BF18"/>
    <mergeCell ref="BG18:BP18"/>
    <mergeCell ref="BQ18:CG18"/>
    <mergeCell ref="CH18:DD18"/>
    <mergeCell ref="CM12:DD12"/>
    <mergeCell ref="B16:BP16"/>
    <mergeCell ref="BQ16:CG17"/>
    <mergeCell ref="CH16:DD17"/>
    <mergeCell ref="B17:BF17"/>
    <mergeCell ref="BG17:BP17"/>
    <mergeCell ref="CM8:DD8"/>
    <mergeCell ref="T9:BV9"/>
    <mergeCell ref="CM9:DD9"/>
    <mergeCell ref="BB10:BV10"/>
    <mergeCell ref="CM10:CU11"/>
    <mergeCell ref="CV10:DD11"/>
    <mergeCell ref="B11:BN11"/>
    <mergeCell ref="CM6:CR6"/>
    <mergeCell ref="CS6:CX6"/>
    <mergeCell ref="CY6:DD6"/>
    <mergeCell ref="O7:BV7"/>
    <mergeCell ref="CM7:DD7"/>
    <mergeCell ref="B2:DD2"/>
    <mergeCell ref="AQ3:BR3"/>
    <mergeCell ref="CM4:DD4"/>
    <mergeCell ref="CM5:D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2007-08-10T08:09:58Z</dcterms:created>
  <dcterms:modified xsi:type="dcterms:W3CDTF">2007-08-10T08:11:23Z</dcterms:modified>
  <cp:category/>
  <cp:version/>
  <cp:contentType/>
  <cp:contentStatus/>
</cp:coreProperties>
</file>